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Industrial Sector\"/>
    </mc:Choice>
  </mc:AlternateContent>
  <xr:revisionPtr revIDLastSave="0" documentId="13_ncr:1_{8239538E-3E47-4639-828C-86090C111BF9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2" r:id="rId1"/>
    <sheet name="Financial Ratios" sheetId="3" r:id="rId2"/>
  </sheets>
  <calcPr calcId="191029"/>
</workbook>
</file>

<file path=xl/calcChain.xml><?xml version="1.0" encoding="utf-8"?>
<calcChain xmlns="http://schemas.openxmlformats.org/spreadsheetml/2006/main">
  <c r="D18" i="3" l="1"/>
  <c r="E18" i="3"/>
  <c r="F18" i="3"/>
  <c r="G18" i="3"/>
  <c r="H18" i="3"/>
  <c r="D19" i="3"/>
  <c r="E19" i="3"/>
  <c r="F19" i="3"/>
  <c r="G19" i="3"/>
  <c r="H19" i="3"/>
  <c r="D20" i="3"/>
  <c r="E20" i="3"/>
  <c r="D21" i="3"/>
  <c r="E21" i="3"/>
  <c r="D23" i="3"/>
  <c r="E23" i="3"/>
  <c r="F23" i="3"/>
  <c r="G23" i="3"/>
  <c r="H23" i="3"/>
  <c r="D24" i="3"/>
  <c r="E24" i="3"/>
  <c r="F24" i="3"/>
  <c r="G24" i="3"/>
  <c r="H24" i="3"/>
  <c r="D25" i="3"/>
  <c r="E25" i="3"/>
  <c r="F25" i="3"/>
  <c r="G25" i="3"/>
  <c r="H25" i="3"/>
  <c r="D26" i="3"/>
  <c r="E26" i="3"/>
  <c r="F26" i="3"/>
  <c r="G26" i="3"/>
  <c r="H26" i="3"/>
  <c r="D27" i="3"/>
  <c r="E27" i="3"/>
  <c r="F27" i="3"/>
  <c r="G27" i="3"/>
  <c r="H27" i="3"/>
  <c r="D29" i="3"/>
  <c r="E29" i="3"/>
  <c r="F29" i="3"/>
  <c r="G29" i="3"/>
  <c r="H29" i="3"/>
  <c r="D30" i="3"/>
  <c r="E30" i="3"/>
  <c r="F30" i="3"/>
  <c r="G30" i="3"/>
  <c r="H30" i="3"/>
  <c r="D31" i="3"/>
  <c r="D33" i="3"/>
  <c r="E33" i="3"/>
  <c r="F33" i="3"/>
  <c r="G33" i="3"/>
  <c r="H33" i="3"/>
  <c r="D34" i="3"/>
  <c r="E34" i="3"/>
  <c r="F34" i="3"/>
  <c r="G34" i="3"/>
  <c r="H34" i="3"/>
  <c r="D35" i="3"/>
  <c r="D37" i="3"/>
  <c r="E37" i="3"/>
  <c r="F37" i="3"/>
  <c r="G37" i="3"/>
  <c r="H37" i="3"/>
  <c r="D38" i="3"/>
  <c r="E38" i="3"/>
  <c r="E35" i="3" s="1"/>
  <c r="F38" i="3"/>
  <c r="F35" i="3" s="1"/>
  <c r="G38" i="3"/>
  <c r="G35" i="3" s="1"/>
  <c r="H38" i="3"/>
  <c r="H35" i="3" s="1"/>
  <c r="C38" i="3"/>
  <c r="C35" i="3" s="1"/>
  <c r="C37" i="3"/>
  <c r="C34" i="3"/>
  <c r="C33" i="3"/>
  <c r="C30" i="3"/>
  <c r="C29" i="3"/>
  <c r="C27" i="3"/>
  <c r="C26" i="3"/>
  <c r="C25" i="3"/>
  <c r="C24" i="3"/>
  <c r="C23" i="3"/>
  <c r="C21" i="3"/>
  <c r="C20" i="3"/>
  <c r="C19" i="3"/>
  <c r="C18" i="3"/>
  <c r="C17" i="3"/>
  <c r="E17" i="3" l="1"/>
  <c r="D17" i="3"/>
</calcChain>
</file>

<file path=xl/sharedStrings.xml><?xml version="1.0" encoding="utf-8"?>
<sst xmlns="http://schemas.openxmlformats.org/spreadsheetml/2006/main" count="271" uniqueCount="231">
  <si>
    <t>الأردنية لإنتاج الأدوية</t>
  </si>
  <si>
    <t>الحياة للصناعات الدوائية</t>
  </si>
  <si>
    <t>الشرق الاوسط للصناعات الدوائية والكيماوية والمستلزمات الطبية</t>
  </si>
  <si>
    <t>المركز العربي للصناعات الدوائية</t>
  </si>
  <si>
    <t>دار الدواء للتنمية والاستثمار</t>
  </si>
  <si>
    <t>فيلادلفيا لصناعة الأدوية</t>
  </si>
  <si>
    <t>DAR AL DAWA DEVELOPMENT &amp; INVESTMENT</t>
  </si>
  <si>
    <t>HAYAT PHARMACEUTICAL INDUSTRIES CO.</t>
  </si>
  <si>
    <t>PHILADELPHIA PHARMACEEUTICALS</t>
  </si>
  <si>
    <t>ARAB CENTER FOR PHARM.&amp; CHEMICALS</t>
  </si>
  <si>
    <t>MIDDLE EAST PHARMA. &amp; CHMICAL IND. &amp; MEDICAL APPLIANCES</t>
  </si>
  <si>
    <t>THE JORDANIAN PHARMACEUTICAL MANUFACTURING</t>
  </si>
  <si>
    <t xml:space="preserve"> الممتلكات والآلات والمعدات</t>
  </si>
  <si>
    <t xml:space="preserve"> مشاريع تحت التنفيذ</t>
  </si>
  <si>
    <t xml:space="preserve"> الاستثمارات العقارية</t>
  </si>
  <si>
    <t xml:space="preserve"> الاستثمارات في الشركات التابعة والمشاريع المشتركة والشركات الحليفة</t>
  </si>
  <si>
    <t xml:space="preserve"> موجودات غير ملموسة</t>
  </si>
  <si>
    <t xml:space="preserve"> موجودات مالية بالقيمة العادلة من خلال الدخل الشامل الاخر</t>
  </si>
  <si>
    <t xml:space="preserve"> الموجودات الضريبية المؤجلة</t>
  </si>
  <si>
    <t xml:space="preserve"> الذمم التجارية والذمم الأخرى المدينة غير المتداولة</t>
  </si>
  <si>
    <t xml:space="preserve"> موجودات غير متداولة أخرى</t>
  </si>
  <si>
    <t xml:space="preserve"> إجمالي الموجودات غير المتداولة</t>
  </si>
  <si>
    <t xml:space="preserve"> النقد في الصندوق ولدى البنوك</t>
  </si>
  <si>
    <t xml:space="preserve"> ارصدة بنكية محتجزة</t>
  </si>
  <si>
    <t xml:space="preserve"> الذمم التجارية والذمم الأخرى المدينة المتداولة</t>
  </si>
  <si>
    <t xml:space="preserve"> الذمم المدينة المتداولة المستحقة من أطراف ذات علاقة</t>
  </si>
  <si>
    <t xml:space="preserve"> المخزون</t>
  </si>
  <si>
    <t xml:space="preserve"> قطع غيار</t>
  </si>
  <si>
    <t xml:space="preserve"> موجودات متداولة أخرى</t>
  </si>
  <si>
    <t xml:space="preserve"> المجموع</t>
  </si>
  <si>
    <t xml:space="preserve"> موجودات محتفظ بها للبيع</t>
  </si>
  <si>
    <t xml:space="preserve"> إجمالي الموجودات المتداولة</t>
  </si>
  <si>
    <t xml:space="preserve"> مجموع الموجودات</t>
  </si>
  <si>
    <t xml:space="preserve"> رأس المال المكتتب به (المدفوع)</t>
  </si>
  <si>
    <t xml:space="preserve"> الأرباح (الخسائر) المدورة</t>
  </si>
  <si>
    <t xml:space="preserve"> خصم اصدار</t>
  </si>
  <si>
    <t xml:space="preserve"> احتياطي اجباري</t>
  </si>
  <si>
    <t xml:space="preserve"> إحتياطي اختياري</t>
  </si>
  <si>
    <t xml:space="preserve"> إحتياطي خاص</t>
  </si>
  <si>
    <t xml:space="preserve"> إحتياطي عام</t>
  </si>
  <si>
    <t xml:space="preserve"> إحتياطي القيمة العادلة</t>
  </si>
  <si>
    <t xml:space="preserve"> احتياطي التغير في قيمة فروقات أسعار العملة الأجنبية</t>
  </si>
  <si>
    <t xml:space="preserve"> حصص ملكية أخرى</t>
  </si>
  <si>
    <t xml:space="preserve"> احتياطيات أخرى</t>
  </si>
  <si>
    <t xml:space="preserve"> إجمالي حقوق الملكية المنسوبة إلى مالكي الشركة الأم</t>
  </si>
  <si>
    <t xml:space="preserve"> حقوق غير المسيطرين</t>
  </si>
  <si>
    <t xml:space="preserve"> إجمالي حقوق الملكية</t>
  </si>
  <si>
    <t xml:space="preserve"> الذمم التجارية والذمم الأخرى الدائنة غير المتداولة</t>
  </si>
  <si>
    <t xml:space="preserve"> المخصصات غير المتداولة</t>
  </si>
  <si>
    <t xml:space="preserve"> الاقتراضات غير متداولة</t>
  </si>
  <si>
    <t xml:space="preserve"> قروض دائنة طويلة الاجل</t>
  </si>
  <si>
    <t xml:space="preserve"> مطلوبات ضريبية مؤجلة</t>
  </si>
  <si>
    <t xml:space="preserve"> مطلوبات غير متداولة أخرى</t>
  </si>
  <si>
    <t xml:space="preserve"> إجمالي المطلوبات غير المتداولة</t>
  </si>
  <si>
    <t xml:space="preserve"> الذمم التجارية والذمم الأخرى الدائنة</t>
  </si>
  <si>
    <t xml:space="preserve"> المخصصات المتداولة</t>
  </si>
  <si>
    <t xml:space="preserve"> قروض قصيرة الأجل دائنة</t>
  </si>
  <si>
    <t xml:space="preserve"> الاقتراضات المتداولة</t>
  </si>
  <si>
    <t xml:space="preserve"> مخصص ضريبة دخل</t>
  </si>
  <si>
    <t xml:space="preserve"> مطلوبات متداولة أخرى</t>
  </si>
  <si>
    <t xml:space="preserve"> إجمالي المطلوبات المتداولة</t>
  </si>
  <si>
    <t xml:space="preserve"> مجموع المطلوبات</t>
  </si>
  <si>
    <t xml:space="preserve"> إجمالي المطلوبات وحقوق الملكية</t>
  </si>
  <si>
    <t xml:space="preserve"> الإيرادات</t>
  </si>
  <si>
    <t xml:space="preserve"> تكلفة المبيعات</t>
  </si>
  <si>
    <t xml:space="preserve"> مجمل الربح</t>
  </si>
  <si>
    <t xml:space="preserve"> ارباح ( خسائر ) عملات أجنبية</t>
  </si>
  <si>
    <t xml:space="preserve"> الإيرادات الأخرى</t>
  </si>
  <si>
    <t xml:space="preserve"> المصاريف الادارية والعمومية</t>
  </si>
  <si>
    <t xml:space="preserve"> مصاريف بيع وتوزيع</t>
  </si>
  <si>
    <t xml:space="preserve"> مصاريف بحث وتطوير</t>
  </si>
  <si>
    <t xml:space="preserve"> مصاريف اخرى</t>
  </si>
  <si>
    <t xml:space="preserve"> الربح التشغيلي</t>
  </si>
  <si>
    <t xml:space="preserve"> الدخل التمويلي</t>
  </si>
  <si>
    <t xml:space="preserve"> تكاليف التمويل</t>
  </si>
  <si>
    <t xml:space="preserve"> صافي دخل (مصروف) التمويل</t>
  </si>
  <si>
    <t xml:space="preserve"> أرباح استثمارات في الشركات التابعة والحليفة والمشاريع المشتركة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</si>
  <si>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</si>
  <si>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</si>
  <si>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</si>
  <si>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</t>
  </si>
  <si>
    <t xml:space="preserve"> الربح (الخسارة)، المنسوب إلى مساهمي الشركة</t>
  </si>
  <si>
    <t xml:space="preserve"> الربح (الخسارة)، المنسوب إلى حقوق غير المسيطرين</t>
  </si>
  <si>
    <t xml:space="preserve"> صافي التدفقات النقدية من (المستخدمه في) عمليات التشغيل</t>
  </si>
  <si>
    <t xml:space="preserve"> صافي التدفق النقدي من (المستخدم في) الانشطة الإستثمارية</t>
  </si>
  <si>
    <t xml:space="preserve"> صافي التدفقات النقدي من (المستخدم في) الانشطة التمويلية</t>
  </si>
  <si>
    <t xml:space="preserve"> اثر تغيرات أسعار الصرف على النقد والنقد المعادل</t>
  </si>
  <si>
    <t xml:space="preserve"> النقد وما في حكمه في بداية الفترة</t>
  </si>
  <si>
    <t xml:space="preserve"> النقد وما في حكمه في نهاية الفترة</t>
  </si>
  <si>
    <t xml:space="preserve"> Property, plant and equipment</t>
  </si>
  <si>
    <t xml:space="preserve"> Projects in progress</t>
  </si>
  <si>
    <t xml:space="preserve"> Investment property</t>
  </si>
  <si>
    <t xml:space="preserve"> Investments in subsidiaries, joint ventures and associates</t>
  </si>
  <si>
    <t xml:space="preserve"> Intangible assets</t>
  </si>
  <si>
    <t xml:space="preserve"> Financial assets at fair value through other comprehensive income</t>
  </si>
  <si>
    <t xml:space="preserve"> Deferred tax assets</t>
  </si>
  <si>
    <t xml:space="preserve"> Trade and other non-current receivables</t>
  </si>
  <si>
    <t xml:space="preserve"> Other non-current assets</t>
  </si>
  <si>
    <t xml:space="preserve"> Total non-current assets</t>
  </si>
  <si>
    <t xml:space="preserve"> Cash and banks balances</t>
  </si>
  <si>
    <t xml:space="preserve"> Restricted bank balances</t>
  </si>
  <si>
    <t xml:space="preserve"> Trade and other current receivables</t>
  </si>
  <si>
    <t xml:space="preserve"> Current receivables due from related parties</t>
  </si>
  <si>
    <t xml:space="preserve"> Inventories</t>
  </si>
  <si>
    <t xml:space="preserve"> Spare parts</t>
  </si>
  <si>
    <t xml:space="preserve"> Other current assets</t>
  </si>
  <si>
    <t xml:space="preserve"> Total</t>
  </si>
  <si>
    <t xml:space="preserve"> Assets held for sale</t>
  </si>
  <si>
    <t xml:space="preserve"> Total current assets</t>
  </si>
  <si>
    <t xml:space="preserve"> Total assets</t>
  </si>
  <si>
    <t xml:space="preserve"> Paid-up capital</t>
  </si>
  <si>
    <t xml:space="preserve"> Retained earnings (accumulated losses)</t>
  </si>
  <si>
    <t xml:space="preserve"> Share discount</t>
  </si>
  <si>
    <t xml:space="preserve"> Statutory reserve</t>
  </si>
  <si>
    <t xml:space="preserve"> Voluntary reserve</t>
  </si>
  <si>
    <t xml:space="preserve"> Special reserve</t>
  </si>
  <si>
    <t xml:space="preserve"> General reserve</t>
  </si>
  <si>
    <t xml:space="preserve"> Fair value reserve</t>
  </si>
  <si>
    <t xml:space="preserve"> Reserve of change in value of foreign currency basis spreads</t>
  </si>
  <si>
    <t xml:space="preserve"> Other equity interest</t>
  </si>
  <si>
    <t xml:space="preserve"> Other reserves</t>
  </si>
  <si>
    <t xml:space="preserve"> Total equity attributable to owners of parent</t>
  </si>
  <si>
    <t xml:space="preserve"> Non-controlling interests</t>
  </si>
  <si>
    <t xml:space="preserve"> Total equity</t>
  </si>
  <si>
    <t xml:space="preserve"> Trade and other non-current payables</t>
  </si>
  <si>
    <t xml:space="preserve"> Non-current provisions</t>
  </si>
  <si>
    <t xml:space="preserve"> Non-current borrowings</t>
  </si>
  <si>
    <t xml:space="preserve"> Long term loans payable</t>
  </si>
  <si>
    <t xml:space="preserve"> Deferred tax liabilities</t>
  </si>
  <si>
    <t xml:space="preserve"> Other non-current liabilities</t>
  </si>
  <si>
    <t xml:space="preserve"> Total non-current liabilities</t>
  </si>
  <si>
    <t xml:space="preserve"> Trade and other current payables</t>
  </si>
  <si>
    <t xml:space="preserve"> Current provisions</t>
  </si>
  <si>
    <t xml:space="preserve"> Short term loans payables</t>
  </si>
  <si>
    <t xml:space="preserve"> Current borrowings</t>
  </si>
  <si>
    <t xml:space="preserve"> Income tax provision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</si>
  <si>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</si>
  <si>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</si>
  <si>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</si>
  <si>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</si>
  <si>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Revenue</t>
  </si>
  <si>
    <t xml:space="preserve"> Cost of revenues</t>
  </si>
  <si>
    <t xml:space="preserve"> Gross profit</t>
  </si>
  <si>
    <t xml:space="preserve"> Currency exchange differences</t>
  </si>
  <si>
    <t xml:space="preserve"> Other income</t>
  </si>
  <si>
    <t xml:space="preserve"> General and administrative expense</t>
  </si>
  <si>
    <t xml:space="preserve"> Selling and distribution expenses</t>
  </si>
  <si>
    <t xml:space="preserve"> Research and development expenses</t>
  </si>
  <si>
    <t xml:space="preserve"> Other expenses</t>
  </si>
  <si>
    <t xml:space="preserve"> Operating profit</t>
  </si>
  <si>
    <t xml:space="preserve"> Finance income</t>
  </si>
  <si>
    <t xml:space="preserve"> Finance costs</t>
  </si>
  <si>
    <t xml:space="preserve"> Net finance income (cost)</t>
  </si>
  <si>
    <t xml:space="preserve"> Gains on investments in subsidiaries, joint ventures and associates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</si>
  <si>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</si>
  <si>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</si>
  <si>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</si>
  <si>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</t>
  </si>
  <si>
    <t xml:space="preserve"> Profit (loss), attributable to owners</t>
  </si>
  <si>
    <t xml:space="preserve"> Profit (loss), attributable to non-controlling interests</t>
  </si>
  <si>
    <t xml:space="preserve"> Net cash flows from (used in) operations</t>
  </si>
  <si>
    <t xml:space="preserve"> Net cash flows from (used in) investing activities</t>
  </si>
  <si>
    <t xml:space="preserve"> Net cash flows from (used in) financing activities</t>
  </si>
  <si>
    <t xml:space="preserve"> Effect of exchange rate changes on cash and cash equivalents</t>
  </si>
  <si>
    <t xml:space="preserve"> Cash and cash equivalents at beginning of period</t>
  </si>
  <si>
    <t xml:space="preserve"> Cash and cash equivalents at end of period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</si>
  <si>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</si>
  <si>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</si>
  <si>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</si>
  <si>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</si>
  <si>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</si>
  <si>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</si>
  <si>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Annual Financial Data for the Year 2022</t>
  </si>
  <si>
    <t>البيانات المالية السنوية لعام 2022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</si>
  <si>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</si>
  <si>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</si>
  <si>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</si>
  <si>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</si>
  <si>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</si>
  <si>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</si>
  <si>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</si>
  <si>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</si>
  <si>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</si>
  <si>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</si>
  <si>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</si>
  <si>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</si>
  <si>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</si>
  <si>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>-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</si>
  <si>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</si>
  <si>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</si>
  <si>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</si>
  <si>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</si>
  <si>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</si>
  <si>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</si>
  <si>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</si>
  <si>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</si>
  <si>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</si>
  <si>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</si>
  <si>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</si>
  <si>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</si>
  <si>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</si>
  <si>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</si>
  <si>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</si>
  <si>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</si>
  <si>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</si>
  <si>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</si>
  <si>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</si>
  <si>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</si>
  <si>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</si>
  <si>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</si>
  <si>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</si>
  <si>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</si>
  <si>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</si>
  <si>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</si>
  <si>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</si>
  <si>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</si>
  <si>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</si>
  <si>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</si>
  <si>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</si>
  <si>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</si>
  <si>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</si>
  <si>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</si>
  <si>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</si>
  <si>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</si>
  <si>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صافي الربح الى المبيعات %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</si>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</sst>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"/>
    <numFmt numFmtId="166" formatCode="dd\-mm\-yyyy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2" fontId="0" fillId="0" borderId="0" xfId="0" applyNumberFormat="1"/>
    <xf numFmtId="164" fontId="0" fillId="0" borderId="0" xfId="0" applyNumberFormat="1"/>
    <xf numFmtId="0" fontId="0" fillId="0" borderId="1" xfId="0" applyFill="1" applyBorder="1"/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/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1" fontId="0" fillId="0" borderId="1" xfId="0" applyNumberFormat="1" applyBorder="1"/>
    <xf numFmtId="1" fontId="0" fillId="0" borderId="0" xfId="0" applyNumberFormat="1"/>
    <xf numFmtId="1" fontId="0" fillId="0" borderId="1" xfId="0" applyNumberFormat="1" applyFill="1" applyBorder="1"/>
    <xf numFmtId="1" fontId="0" fillId="0" borderId="0" xfId="0" applyNumberFormat="1" applyFill="1"/>
    <xf numFmtId="0" fontId="2" fillId="0" borderId="0" xfId="0" applyFont="1"/>
    <xf numFmtId="0" fontId="3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447675</xdr:colOff>
      <xdr:row>3</xdr:row>
      <xdr:rowOff>9525</xdr:rowOff>
    </xdr:to>
    <xdr:pic>
      <xdr:nvPicPr>
        <xdr:cNvPr id="2071" name="Picture 1">
          <a:extLst>
            <a:ext uri="{FF2B5EF4-FFF2-40B4-BE49-F238E27FC236}">
              <a16:creationId xmlns:a16="http://schemas.microsoft.com/office/drawing/2014/main" id="{2D96AA1F-4A6E-4FD0-BDF4-15A05977C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1832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H105"/>
  <sheetViews>
    <sheetView tabSelected="1" workbookViewId="0">
      <selection activeCell="A7" sqref="A7"/>
    </sheetView>
  </sheetViews>
  <sheetFormatPr defaultRowHeight="12.75" x14ac:dyDescent="0.2"/>
  <cols>
    <col min="1" max="1" width="61.7109375" bestFit="1" customWidth="1"/>
    <col min="2" max="2" width="17.5703125" customWidth="1"/>
    <col min="3" max="3" width="20.140625" customWidth="1"/>
    <col min="4" max="4" width="23.140625" customWidth="1"/>
    <col min="5" max="5" width="18" customWidth="1"/>
    <col min="6" max="6" width="17.42578125" customWidth="1"/>
    <col min="7" max="7" width="22" customWidth="1"/>
    <col min="8" max="8" width="49.42578125" bestFit="1" customWidth="1"/>
  </cols>
  <sheetData>
    <row r="7" spans="1:8" ht="15" x14ac:dyDescent="0.25">
      <c r="A7" s="15" t="s">
        <v>172</v>
      </c>
      <c r="H7" s="15" t="s">
        <v>173</v>
      </c>
    </row>
    <row r="9" spans="1:8" ht="38.25" x14ac:dyDescent="0.2">
      <c r="A9" s="8"/>
      <c r="B9" s="5" t="s">
        <v>4</v>
      </c>
      <c r="C9" s="6" t="s">
        <v>1</v>
      </c>
      <c r="D9" s="6" t="s">
        <v>5</v>
      </c>
      <c r="E9" s="6" t="s">
        <v>0</v>
      </c>
      <c r="F9" s="6" t="s">
        <v>3</v>
      </c>
      <c r="G9" s="6" t="s">
        <v>2</v>
      </c>
      <c r="H9" s="8"/>
    </row>
    <row r="10" spans="1:8" ht="51" x14ac:dyDescent="0.2">
      <c r="A10" s="9"/>
      <c r="B10" s="5" t="s">
        <v>6</v>
      </c>
      <c r="C10" s="6" t="s">
        <v>7</v>
      </c>
      <c r="D10" s="6" t="s">
        <v>8</v>
      </c>
      <c r="E10" s="6" t="s">
        <v>11</v>
      </c>
      <c r="F10" s="6" t="s">
        <v>9</v>
      </c>
      <c r="G10" s="6" t="s">
        <v>10</v>
      </c>
      <c r="H10" s="9"/>
    </row>
    <row r="11" spans="1:8" x14ac:dyDescent="0.2">
      <c r="A11" s="10"/>
      <c r="B11" s="5">
        <v>141012</v>
      </c>
      <c r="C11" s="6">
        <v>141210</v>
      </c>
      <c r="D11" s="6">
        <v>141219</v>
      </c>
      <c r="E11" s="6">
        <v>141204</v>
      </c>
      <c r="F11" s="6">
        <v>141023</v>
      </c>
      <c r="G11" s="6">
        <v>141073</v>
      </c>
      <c r="H11" s="10"/>
    </row>
    <row r="13" spans="1:8" x14ac:dyDescent="0.2">
      <c r="A13" s="7" t="s">
        <v>166</v>
      </c>
      <c r="H13" s="7" t="s">
        <v>167</v>
      </c>
    </row>
    <row r="14" spans="1:8" x14ac:dyDescent="0.2">
      <c r="A14" s="4" t="s">
        <v>89</v>
      </c>
      <c r="B14" s="13">
        <v>31766905</v>
      </c>
      <c r="C14" s="11">
        <v>13663292</v>
      </c>
      <c r="D14" s="11">
        <v>2289941</v>
      </c>
      <c r="E14" s="11">
        <v>3909225</v>
      </c>
      <c r="F14" s="11">
        <v>4491944</v>
      </c>
      <c r="G14" s="11">
        <v>5889952</v>
      </c>
      <c r="H14" s="4" t="s">
        <v>12</v>
      </c>
    </row>
    <row r="15" spans="1:8" x14ac:dyDescent="0.2">
      <c r="A15" s="4" t="s">
        <v>90</v>
      </c>
      <c r="B15" s="13">
        <v>608380</v>
      </c>
      <c r="C15" s="11">
        <v>13000</v>
      </c>
      <c r="D15" s="11">
        <v>0</v>
      </c>
      <c r="E15" s="11">
        <v>0</v>
      </c>
      <c r="F15" s="11">
        <v>0</v>
      </c>
      <c r="G15" s="11">
        <v>0</v>
      </c>
      <c r="H15" s="4" t="s">
        <v>13</v>
      </c>
    </row>
    <row r="16" spans="1:8" x14ac:dyDescent="0.2">
      <c r="A16" s="4" t="s">
        <v>91</v>
      </c>
      <c r="B16" s="13">
        <v>0</v>
      </c>
      <c r="C16" s="11">
        <v>0</v>
      </c>
      <c r="D16" s="11">
        <v>0</v>
      </c>
      <c r="E16" s="11">
        <v>7382184</v>
      </c>
      <c r="F16" s="11">
        <v>0</v>
      </c>
      <c r="G16" s="11">
        <v>0</v>
      </c>
      <c r="H16" s="4" t="s">
        <v>14</v>
      </c>
    </row>
    <row r="17" spans="1:8" x14ac:dyDescent="0.2">
      <c r="A17" s="4" t="s">
        <v>92</v>
      </c>
      <c r="B17" s="13">
        <v>2036049</v>
      </c>
      <c r="C17" s="11">
        <v>10</v>
      </c>
      <c r="D17" s="11">
        <v>0</v>
      </c>
      <c r="E17" s="11">
        <v>3413233</v>
      </c>
      <c r="F17" s="11">
        <v>0</v>
      </c>
      <c r="G17" s="11">
        <v>0</v>
      </c>
      <c r="H17" s="4" t="s">
        <v>15</v>
      </c>
    </row>
    <row r="18" spans="1:8" x14ac:dyDescent="0.2">
      <c r="A18" s="4" t="s">
        <v>93</v>
      </c>
      <c r="B18" s="13">
        <v>3756296</v>
      </c>
      <c r="C18" s="11">
        <v>177171</v>
      </c>
      <c r="D18" s="11">
        <v>4137539</v>
      </c>
      <c r="E18" s="11">
        <v>2058608</v>
      </c>
      <c r="F18" s="11">
        <v>0</v>
      </c>
      <c r="G18" s="11">
        <v>104258</v>
      </c>
      <c r="H18" s="4" t="s">
        <v>16</v>
      </c>
    </row>
    <row r="19" spans="1:8" x14ac:dyDescent="0.2">
      <c r="A19" s="4" t="s">
        <v>94</v>
      </c>
      <c r="B19" s="13">
        <v>4130</v>
      </c>
      <c r="C19" s="11">
        <v>0</v>
      </c>
      <c r="D19" s="11">
        <v>0</v>
      </c>
      <c r="E19" s="11">
        <v>319419</v>
      </c>
      <c r="F19" s="11">
        <v>1</v>
      </c>
      <c r="G19" s="11">
        <v>0</v>
      </c>
      <c r="H19" s="4" t="s">
        <v>17</v>
      </c>
    </row>
    <row r="20" spans="1:8" x14ac:dyDescent="0.2">
      <c r="A20" s="4" t="s">
        <v>95</v>
      </c>
      <c r="B20" s="13">
        <v>0</v>
      </c>
      <c r="C20" s="11">
        <v>0</v>
      </c>
      <c r="D20" s="11">
        <v>0</v>
      </c>
      <c r="E20" s="11">
        <v>1368350</v>
      </c>
      <c r="F20" s="11">
        <v>0</v>
      </c>
      <c r="G20" s="11">
        <v>0</v>
      </c>
      <c r="H20" s="4" t="s">
        <v>18</v>
      </c>
    </row>
    <row r="21" spans="1:8" x14ac:dyDescent="0.2">
      <c r="A21" s="4" t="s">
        <v>96</v>
      </c>
      <c r="B21" s="13">
        <v>0</v>
      </c>
      <c r="C21" s="11">
        <v>0</v>
      </c>
      <c r="D21" s="11">
        <v>0</v>
      </c>
      <c r="E21" s="11">
        <v>0</v>
      </c>
      <c r="F21" s="11">
        <v>1282820</v>
      </c>
      <c r="G21" s="11">
        <v>0</v>
      </c>
      <c r="H21" s="4" t="s">
        <v>19</v>
      </c>
    </row>
    <row r="22" spans="1:8" x14ac:dyDescent="0.2">
      <c r="A22" s="4" t="s">
        <v>97</v>
      </c>
      <c r="B22" s="13">
        <v>1639504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4" t="s">
        <v>20</v>
      </c>
    </row>
    <row r="23" spans="1:8" x14ac:dyDescent="0.2">
      <c r="A23" s="4" t="s">
        <v>98</v>
      </c>
      <c r="B23" s="13">
        <v>39811264</v>
      </c>
      <c r="C23" s="11">
        <v>13853473</v>
      </c>
      <c r="D23" s="11">
        <v>6427480</v>
      </c>
      <c r="E23" s="11">
        <v>18451019</v>
      </c>
      <c r="F23" s="11">
        <v>5774765</v>
      </c>
      <c r="G23" s="11">
        <v>5994210</v>
      </c>
      <c r="H23" s="4" t="s">
        <v>21</v>
      </c>
    </row>
    <row r="24" spans="1:8" x14ac:dyDescent="0.2">
      <c r="A24" s="4" t="s">
        <v>99</v>
      </c>
      <c r="B24" s="13">
        <v>13750746</v>
      </c>
      <c r="C24" s="11">
        <v>6628335</v>
      </c>
      <c r="D24" s="11">
        <v>1499393</v>
      </c>
      <c r="E24" s="11">
        <v>2608016</v>
      </c>
      <c r="F24" s="11">
        <v>19609</v>
      </c>
      <c r="G24" s="11">
        <v>3336</v>
      </c>
      <c r="H24" s="4" t="s">
        <v>22</v>
      </c>
    </row>
    <row r="25" spans="1:8" x14ac:dyDescent="0.2">
      <c r="A25" s="4" t="s">
        <v>100</v>
      </c>
      <c r="B25" s="13">
        <v>1948414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4" t="s">
        <v>23</v>
      </c>
    </row>
    <row r="26" spans="1:8" x14ac:dyDescent="0.2">
      <c r="A26" s="4" t="s">
        <v>101</v>
      </c>
      <c r="B26" s="13">
        <v>37369280</v>
      </c>
      <c r="C26" s="11">
        <v>9341615</v>
      </c>
      <c r="D26" s="11">
        <v>6242582</v>
      </c>
      <c r="E26" s="11">
        <v>18162129</v>
      </c>
      <c r="F26" s="11">
        <v>12244</v>
      </c>
      <c r="G26" s="11">
        <v>932240</v>
      </c>
      <c r="H26" s="4" t="s">
        <v>24</v>
      </c>
    </row>
    <row r="27" spans="1:8" x14ac:dyDescent="0.2">
      <c r="A27" s="4" t="s">
        <v>102</v>
      </c>
      <c r="B27" s="13">
        <v>0</v>
      </c>
      <c r="C27" s="11">
        <v>0</v>
      </c>
      <c r="D27" s="11">
        <v>0</v>
      </c>
      <c r="E27" s="11">
        <v>1182968</v>
      </c>
      <c r="F27" s="11">
        <v>0</v>
      </c>
      <c r="G27" s="11">
        <v>0</v>
      </c>
      <c r="H27" s="4" t="s">
        <v>25</v>
      </c>
    </row>
    <row r="28" spans="1:8" x14ac:dyDescent="0.2">
      <c r="A28" s="4" t="s">
        <v>103</v>
      </c>
      <c r="B28" s="13">
        <v>15017445</v>
      </c>
      <c r="C28" s="11">
        <v>3171810</v>
      </c>
      <c r="D28" s="11">
        <v>1417139</v>
      </c>
      <c r="E28" s="11">
        <v>6096401</v>
      </c>
      <c r="F28" s="11">
        <v>67160</v>
      </c>
      <c r="G28" s="11">
        <v>2088197</v>
      </c>
      <c r="H28" s="4" t="s">
        <v>26</v>
      </c>
    </row>
    <row r="29" spans="1:8" x14ac:dyDescent="0.2">
      <c r="A29" s="4" t="s">
        <v>104</v>
      </c>
      <c r="B29" s="13">
        <v>0</v>
      </c>
      <c r="C29" s="11">
        <v>442831</v>
      </c>
      <c r="D29" s="11">
        <v>0</v>
      </c>
      <c r="E29" s="11">
        <v>419942</v>
      </c>
      <c r="F29" s="11">
        <v>25061</v>
      </c>
      <c r="G29" s="11">
        <v>0</v>
      </c>
      <c r="H29" s="4" t="s">
        <v>27</v>
      </c>
    </row>
    <row r="30" spans="1:8" x14ac:dyDescent="0.2">
      <c r="A30" s="4" t="s">
        <v>105</v>
      </c>
      <c r="B30" s="13">
        <v>0</v>
      </c>
      <c r="C30" s="11">
        <v>576117</v>
      </c>
      <c r="D30" s="11">
        <v>234005</v>
      </c>
      <c r="E30" s="11">
        <v>922107</v>
      </c>
      <c r="F30" s="11">
        <v>52190</v>
      </c>
      <c r="G30" s="11">
        <v>0</v>
      </c>
      <c r="H30" s="4" t="s">
        <v>28</v>
      </c>
    </row>
    <row r="31" spans="1:8" x14ac:dyDescent="0.2">
      <c r="A31" s="4" t="s">
        <v>106</v>
      </c>
      <c r="B31" s="13">
        <v>68085885</v>
      </c>
      <c r="C31" s="11">
        <v>20160708</v>
      </c>
      <c r="D31" s="11">
        <v>9393119</v>
      </c>
      <c r="E31" s="11">
        <v>29391563</v>
      </c>
      <c r="F31" s="11">
        <v>176264</v>
      </c>
      <c r="G31" s="11">
        <v>3023773</v>
      </c>
      <c r="H31" s="4" t="s">
        <v>29</v>
      </c>
    </row>
    <row r="32" spans="1:8" x14ac:dyDescent="0.2">
      <c r="A32" s="4" t="s">
        <v>107</v>
      </c>
      <c r="B32" s="13">
        <v>88899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4" t="s">
        <v>30</v>
      </c>
    </row>
    <row r="33" spans="1:8" x14ac:dyDescent="0.2">
      <c r="A33" s="4" t="s">
        <v>108</v>
      </c>
      <c r="B33" s="13">
        <v>68174784</v>
      </c>
      <c r="C33" s="11">
        <v>20160708</v>
      </c>
      <c r="D33" s="11">
        <v>9393119</v>
      </c>
      <c r="E33" s="11">
        <v>29391563</v>
      </c>
      <c r="F33" s="11">
        <v>176264</v>
      </c>
      <c r="G33" s="11">
        <v>3023773</v>
      </c>
      <c r="H33" s="4" t="s">
        <v>31</v>
      </c>
    </row>
    <row r="34" spans="1:8" x14ac:dyDescent="0.2">
      <c r="A34" s="4" t="s">
        <v>109</v>
      </c>
      <c r="B34" s="13">
        <v>107986048</v>
      </c>
      <c r="C34" s="11">
        <v>34014181</v>
      </c>
      <c r="D34" s="11">
        <v>15820599</v>
      </c>
      <c r="E34" s="11">
        <v>47842582</v>
      </c>
      <c r="F34" s="11">
        <v>5951029</v>
      </c>
      <c r="G34" s="11">
        <v>9017983</v>
      </c>
      <c r="H34" s="4" t="s">
        <v>32</v>
      </c>
    </row>
    <row r="35" spans="1:8" x14ac:dyDescent="0.2">
      <c r="A35" s="4" t="s">
        <v>110</v>
      </c>
      <c r="B35" s="13">
        <v>35000000</v>
      </c>
      <c r="C35" s="11">
        <v>9500000</v>
      </c>
      <c r="D35" s="11">
        <v>7500000</v>
      </c>
      <c r="E35" s="11">
        <v>69756944</v>
      </c>
      <c r="F35" s="11">
        <v>5000000</v>
      </c>
      <c r="G35" s="11">
        <v>6250583</v>
      </c>
      <c r="H35" s="4" t="s">
        <v>33</v>
      </c>
    </row>
    <row r="36" spans="1:8" x14ac:dyDescent="0.2">
      <c r="A36" s="4" t="s">
        <v>111</v>
      </c>
      <c r="B36" s="13">
        <v>4192591</v>
      </c>
      <c r="C36" s="11">
        <v>12351992</v>
      </c>
      <c r="D36" s="11">
        <v>3178827</v>
      </c>
      <c r="E36" s="11">
        <v>-33202985</v>
      </c>
      <c r="F36" s="11">
        <v>-7405829</v>
      </c>
      <c r="G36" s="11">
        <v>-20830331</v>
      </c>
      <c r="H36" s="4" t="s">
        <v>34</v>
      </c>
    </row>
    <row r="37" spans="1:8" x14ac:dyDescent="0.2">
      <c r="A37" s="4" t="s">
        <v>112</v>
      </c>
      <c r="B37" s="13">
        <v>0</v>
      </c>
      <c r="C37" s="11">
        <v>0</v>
      </c>
      <c r="D37" s="11">
        <v>0</v>
      </c>
      <c r="E37" s="11">
        <v>32444444</v>
      </c>
      <c r="F37" s="11">
        <v>0</v>
      </c>
      <c r="G37" s="11">
        <v>0</v>
      </c>
      <c r="H37" s="4" t="s">
        <v>35</v>
      </c>
    </row>
    <row r="38" spans="1:8" x14ac:dyDescent="0.2">
      <c r="A38" s="4" t="s">
        <v>113</v>
      </c>
      <c r="B38" s="13">
        <v>10000000</v>
      </c>
      <c r="C38" s="11">
        <v>3870043</v>
      </c>
      <c r="D38" s="11">
        <v>1439538</v>
      </c>
      <c r="E38" s="11">
        <v>216424</v>
      </c>
      <c r="F38" s="11">
        <v>1138105</v>
      </c>
      <c r="G38" s="11">
        <v>293953</v>
      </c>
      <c r="H38" s="4" t="s">
        <v>36</v>
      </c>
    </row>
    <row r="39" spans="1:8" x14ac:dyDescent="0.2">
      <c r="A39" s="4" t="s">
        <v>114</v>
      </c>
      <c r="B39" s="13">
        <v>1992003</v>
      </c>
      <c r="C39" s="11">
        <v>3647836</v>
      </c>
      <c r="D39" s="11">
        <v>266772</v>
      </c>
      <c r="E39" s="11">
        <v>0</v>
      </c>
      <c r="F39" s="11">
        <v>0</v>
      </c>
      <c r="G39" s="11">
        <v>0</v>
      </c>
      <c r="H39" s="4" t="s">
        <v>37</v>
      </c>
    </row>
    <row r="40" spans="1:8" x14ac:dyDescent="0.2">
      <c r="A40" s="4" t="s">
        <v>115</v>
      </c>
      <c r="B40" s="13">
        <v>1268624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4" t="s">
        <v>38</v>
      </c>
    </row>
    <row r="41" spans="1:8" x14ac:dyDescent="0.2">
      <c r="A41" s="4" t="s">
        <v>116</v>
      </c>
      <c r="B41" s="13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4" t="s">
        <v>39</v>
      </c>
    </row>
    <row r="42" spans="1:8" x14ac:dyDescent="0.2">
      <c r="A42" s="4" t="s">
        <v>117</v>
      </c>
      <c r="B42" s="13">
        <v>-257865</v>
      </c>
      <c r="C42" s="11">
        <v>0</v>
      </c>
      <c r="D42" s="11">
        <v>0</v>
      </c>
      <c r="E42" s="11">
        <v>-2197632</v>
      </c>
      <c r="F42" s="11">
        <v>-115457</v>
      </c>
      <c r="G42" s="11">
        <v>0</v>
      </c>
      <c r="H42" s="4" t="s">
        <v>40</v>
      </c>
    </row>
    <row r="43" spans="1:8" x14ac:dyDescent="0.2">
      <c r="A43" s="4" t="s">
        <v>118</v>
      </c>
      <c r="B43" s="13">
        <v>-8982905</v>
      </c>
      <c r="C43" s="11">
        <v>0</v>
      </c>
      <c r="D43" s="11">
        <v>0</v>
      </c>
      <c r="E43" s="11">
        <v>0</v>
      </c>
      <c r="F43" s="11">
        <v>0</v>
      </c>
      <c r="G43" s="11">
        <v>121164</v>
      </c>
      <c r="H43" s="4" t="s">
        <v>41</v>
      </c>
    </row>
    <row r="44" spans="1:8" x14ac:dyDescent="0.2">
      <c r="A44" s="4" t="s">
        <v>119</v>
      </c>
      <c r="B44" s="13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4" t="s">
        <v>42</v>
      </c>
    </row>
    <row r="45" spans="1:8" x14ac:dyDescent="0.2">
      <c r="A45" s="4" t="s">
        <v>120</v>
      </c>
      <c r="B45" s="13">
        <v>246696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4" t="s">
        <v>43</v>
      </c>
    </row>
    <row r="46" spans="1:8" x14ac:dyDescent="0.2">
      <c r="A46" s="4" t="s">
        <v>121</v>
      </c>
      <c r="B46" s="13">
        <v>43459144</v>
      </c>
      <c r="C46" s="11">
        <v>29369871</v>
      </c>
      <c r="D46" s="11">
        <v>12385137</v>
      </c>
      <c r="E46" s="11">
        <v>2128307</v>
      </c>
      <c r="F46" s="11">
        <v>-1383181</v>
      </c>
      <c r="G46" s="11">
        <v>-14164631</v>
      </c>
      <c r="H46" s="4" t="s">
        <v>44</v>
      </c>
    </row>
    <row r="47" spans="1:8" x14ac:dyDescent="0.2">
      <c r="A47" s="4" t="s">
        <v>122</v>
      </c>
      <c r="B47" s="13">
        <v>513920</v>
      </c>
      <c r="C47" s="11">
        <v>0</v>
      </c>
      <c r="D47" s="11">
        <v>0</v>
      </c>
      <c r="E47" s="11">
        <v>153243</v>
      </c>
      <c r="F47" s="11">
        <v>0</v>
      </c>
      <c r="G47" s="11">
        <v>0</v>
      </c>
      <c r="H47" s="4" t="s">
        <v>45</v>
      </c>
    </row>
    <row r="48" spans="1:8" x14ac:dyDescent="0.2">
      <c r="A48" s="4" t="s">
        <v>123</v>
      </c>
      <c r="B48" s="13">
        <v>43973064</v>
      </c>
      <c r="C48" s="11">
        <v>29369871</v>
      </c>
      <c r="D48" s="11">
        <v>12385137</v>
      </c>
      <c r="E48" s="11">
        <v>2281550</v>
      </c>
      <c r="F48" s="11">
        <v>-1383181</v>
      </c>
      <c r="G48" s="11">
        <v>-14164631</v>
      </c>
      <c r="H48" s="4" t="s">
        <v>46</v>
      </c>
    </row>
    <row r="49" spans="1:8" x14ac:dyDescent="0.2">
      <c r="A49" s="4" t="s">
        <v>124</v>
      </c>
      <c r="B49" s="13">
        <v>0</v>
      </c>
      <c r="C49" s="11">
        <v>0</v>
      </c>
      <c r="D49" s="11">
        <v>0</v>
      </c>
      <c r="E49" s="11">
        <v>0</v>
      </c>
      <c r="F49" s="11">
        <v>4543896</v>
      </c>
      <c r="G49" s="11">
        <v>11607530</v>
      </c>
      <c r="H49" s="4" t="s">
        <v>47</v>
      </c>
    </row>
    <row r="50" spans="1:8" x14ac:dyDescent="0.2">
      <c r="A50" s="4" t="s">
        <v>125</v>
      </c>
      <c r="B50" s="13">
        <v>371235</v>
      </c>
      <c r="C50" s="11">
        <v>0</v>
      </c>
      <c r="D50" s="11">
        <v>0</v>
      </c>
      <c r="E50" s="11">
        <v>0</v>
      </c>
      <c r="F50" s="11">
        <v>0</v>
      </c>
      <c r="G50" s="11">
        <v>0</v>
      </c>
      <c r="H50" s="4" t="s">
        <v>48</v>
      </c>
    </row>
    <row r="51" spans="1:8" x14ac:dyDescent="0.2">
      <c r="A51" s="4" t="s">
        <v>126</v>
      </c>
      <c r="B51" s="13">
        <v>0</v>
      </c>
      <c r="C51" s="11">
        <v>0</v>
      </c>
      <c r="D51" s="11">
        <v>0</v>
      </c>
      <c r="E51" s="11">
        <v>31979763</v>
      </c>
      <c r="F51" s="11">
        <v>0</v>
      </c>
      <c r="G51" s="11">
        <v>0</v>
      </c>
      <c r="H51" s="4" t="s">
        <v>49</v>
      </c>
    </row>
    <row r="52" spans="1:8" x14ac:dyDescent="0.2">
      <c r="A52" s="4" t="s">
        <v>127</v>
      </c>
      <c r="B52" s="13">
        <v>2633653</v>
      </c>
      <c r="C52" s="11">
        <v>27778</v>
      </c>
      <c r="D52" s="11">
        <v>0</v>
      </c>
      <c r="E52" s="11">
        <v>0</v>
      </c>
      <c r="F52" s="11">
        <v>0</v>
      </c>
      <c r="G52" s="11">
        <v>0</v>
      </c>
      <c r="H52" s="4" t="s">
        <v>50</v>
      </c>
    </row>
    <row r="53" spans="1:8" x14ac:dyDescent="0.2">
      <c r="A53" s="4" t="s">
        <v>128</v>
      </c>
      <c r="B53" s="13">
        <v>0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4" t="s">
        <v>51</v>
      </c>
    </row>
    <row r="54" spans="1:8" x14ac:dyDescent="0.2">
      <c r="A54" s="4" t="s">
        <v>129</v>
      </c>
      <c r="B54" s="13">
        <v>0</v>
      </c>
      <c r="C54" s="11">
        <v>0</v>
      </c>
      <c r="D54" s="11">
        <v>0</v>
      </c>
      <c r="E54" s="11">
        <v>1091147</v>
      </c>
      <c r="F54" s="11">
        <v>0</v>
      </c>
      <c r="G54" s="11">
        <v>0</v>
      </c>
      <c r="H54" s="4" t="s">
        <v>52</v>
      </c>
    </row>
    <row r="55" spans="1:8" x14ac:dyDescent="0.2">
      <c r="A55" s="4" t="s">
        <v>130</v>
      </c>
      <c r="B55" s="13">
        <v>3004888</v>
      </c>
      <c r="C55" s="11">
        <v>27778</v>
      </c>
      <c r="D55" s="11">
        <v>0</v>
      </c>
      <c r="E55" s="11">
        <v>33070910</v>
      </c>
      <c r="F55" s="11">
        <v>4543896</v>
      </c>
      <c r="G55" s="11">
        <v>11607530</v>
      </c>
      <c r="H55" s="4" t="s">
        <v>53</v>
      </c>
    </row>
    <row r="56" spans="1:8" x14ac:dyDescent="0.2">
      <c r="A56" s="4" t="s">
        <v>131</v>
      </c>
      <c r="B56" s="13">
        <v>12739171</v>
      </c>
      <c r="C56" s="11">
        <v>1435345</v>
      </c>
      <c r="D56" s="11">
        <v>1144566</v>
      </c>
      <c r="E56" s="11">
        <v>4041539</v>
      </c>
      <c r="F56" s="11">
        <v>2002540</v>
      </c>
      <c r="G56" s="11">
        <v>11575084</v>
      </c>
      <c r="H56" s="4" t="s">
        <v>54</v>
      </c>
    </row>
    <row r="57" spans="1:8" x14ac:dyDescent="0.2">
      <c r="A57" s="4" t="s">
        <v>132</v>
      </c>
      <c r="B57" s="13">
        <v>5029698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4" t="s">
        <v>55</v>
      </c>
    </row>
    <row r="58" spans="1:8" x14ac:dyDescent="0.2">
      <c r="A58" s="4" t="s">
        <v>133</v>
      </c>
      <c r="B58" s="13">
        <v>20523450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4" t="s">
        <v>56</v>
      </c>
    </row>
    <row r="59" spans="1:8" x14ac:dyDescent="0.2">
      <c r="A59" s="4" t="s">
        <v>134</v>
      </c>
      <c r="B59" s="13">
        <v>15979310</v>
      </c>
      <c r="C59" s="11">
        <v>1163644</v>
      </c>
      <c r="D59" s="11">
        <v>1830996</v>
      </c>
      <c r="E59" s="11">
        <v>3449322</v>
      </c>
      <c r="F59" s="11">
        <v>0</v>
      </c>
      <c r="G59" s="11">
        <v>0</v>
      </c>
      <c r="H59" s="4" t="s">
        <v>57</v>
      </c>
    </row>
    <row r="60" spans="1:8" x14ac:dyDescent="0.2">
      <c r="A60" s="4" t="s">
        <v>135</v>
      </c>
      <c r="B60" s="13">
        <v>500281</v>
      </c>
      <c r="C60" s="11">
        <v>463601</v>
      </c>
      <c r="D60" s="11">
        <v>109141</v>
      </c>
      <c r="E60" s="11">
        <v>0</v>
      </c>
      <c r="F60" s="11">
        <v>0</v>
      </c>
      <c r="G60" s="11">
        <v>0</v>
      </c>
      <c r="H60" s="4" t="s">
        <v>58</v>
      </c>
    </row>
    <row r="61" spans="1:8" x14ac:dyDescent="0.2">
      <c r="A61" s="4" t="s">
        <v>136</v>
      </c>
      <c r="B61" s="13">
        <v>6236186</v>
      </c>
      <c r="C61" s="11">
        <v>1553942</v>
      </c>
      <c r="D61" s="11">
        <v>350759</v>
      </c>
      <c r="E61" s="11">
        <v>4999261</v>
      </c>
      <c r="F61" s="11">
        <v>787774</v>
      </c>
      <c r="G61" s="11">
        <v>0</v>
      </c>
      <c r="H61" s="4" t="s">
        <v>59</v>
      </c>
    </row>
    <row r="62" spans="1:8" x14ac:dyDescent="0.2">
      <c r="A62" s="4" t="s">
        <v>137</v>
      </c>
      <c r="B62" s="13">
        <v>61008096</v>
      </c>
      <c r="C62" s="11">
        <v>4616532</v>
      </c>
      <c r="D62" s="11">
        <v>3435462</v>
      </c>
      <c r="E62" s="11">
        <v>12490122</v>
      </c>
      <c r="F62" s="11">
        <v>2790314</v>
      </c>
      <c r="G62" s="11">
        <v>11575084</v>
      </c>
      <c r="H62" s="4" t="s">
        <v>60</v>
      </c>
    </row>
    <row r="63" spans="1:8" x14ac:dyDescent="0.2">
      <c r="A63" s="4" t="s">
        <v>138</v>
      </c>
      <c r="B63" s="13">
        <v>64012984</v>
      </c>
      <c r="C63" s="11">
        <v>4644310</v>
      </c>
      <c r="D63" s="11">
        <v>3435462</v>
      </c>
      <c r="E63" s="11">
        <v>45561032</v>
      </c>
      <c r="F63" s="11">
        <v>7334210</v>
      </c>
      <c r="G63" s="11">
        <v>23182614</v>
      </c>
      <c r="H63" s="4" t="s">
        <v>61</v>
      </c>
    </row>
    <row r="64" spans="1:8" x14ac:dyDescent="0.2">
      <c r="A64" s="4" t="s">
        <v>139</v>
      </c>
      <c r="B64" s="13">
        <v>107986048</v>
      </c>
      <c r="C64" s="11">
        <v>34014181</v>
      </c>
      <c r="D64" s="11">
        <v>15820599</v>
      </c>
      <c r="E64" s="11">
        <v>47842582</v>
      </c>
      <c r="F64" s="11">
        <v>5951029</v>
      </c>
      <c r="G64" s="11">
        <v>9017983</v>
      </c>
      <c r="H64" s="4" t="s">
        <v>62</v>
      </c>
    </row>
    <row r="65" spans="1:8" x14ac:dyDescent="0.2">
      <c r="B65" s="14"/>
      <c r="C65" s="12"/>
      <c r="D65" s="12"/>
      <c r="E65" s="12"/>
      <c r="F65" s="12"/>
      <c r="G65" s="12"/>
    </row>
    <row r="66" spans="1:8" x14ac:dyDescent="0.2">
      <c r="A66" s="7" t="s">
        <v>168</v>
      </c>
      <c r="B66" s="14"/>
      <c r="C66" s="12"/>
      <c r="D66" s="12"/>
      <c r="E66" s="12"/>
      <c r="F66" s="12"/>
      <c r="G66" s="12"/>
      <c r="H66" s="7" t="s">
        <v>169</v>
      </c>
    </row>
    <row r="67" spans="1:8" x14ac:dyDescent="0.2">
      <c r="A67" s="4" t="s">
        <v>140</v>
      </c>
      <c r="B67" s="13">
        <v>60359148</v>
      </c>
      <c r="C67" s="11">
        <v>17106035</v>
      </c>
      <c r="D67" s="11">
        <v>8415422</v>
      </c>
      <c r="E67" s="11">
        <v>16960908</v>
      </c>
      <c r="F67" s="11">
        <v>131138</v>
      </c>
      <c r="G67" s="11">
        <v>2327030</v>
      </c>
      <c r="H67" s="4" t="s">
        <v>63</v>
      </c>
    </row>
    <row r="68" spans="1:8" x14ac:dyDescent="0.2">
      <c r="A68" s="4" t="s">
        <v>141</v>
      </c>
      <c r="B68" s="13">
        <v>35860791</v>
      </c>
      <c r="C68" s="11">
        <v>5931352</v>
      </c>
      <c r="D68" s="11">
        <v>4509283</v>
      </c>
      <c r="E68" s="11">
        <v>9643512</v>
      </c>
      <c r="F68" s="11">
        <v>148717</v>
      </c>
      <c r="G68" s="11">
        <v>3018965</v>
      </c>
      <c r="H68" s="4" t="s">
        <v>64</v>
      </c>
    </row>
    <row r="69" spans="1:8" x14ac:dyDescent="0.2">
      <c r="A69" s="4" t="s">
        <v>142</v>
      </c>
      <c r="B69" s="13">
        <v>24498357</v>
      </c>
      <c r="C69" s="11">
        <v>11174683</v>
      </c>
      <c r="D69" s="11">
        <v>3906139</v>
      </c>
      <c r="E69" s="11">
        <v>7317396</v>
      </c>
      <c r="F69" s="11">
        <v>-17579</v>
      </c>
      <c r="G69" s="11">
        <v>-691935</v>
      </c>
      <c r="H69" s="4" t="s">
        <v>65</v>
      </c>
    </row>
    <row r="70" spans="1:8" x14ac:dyDescent="0.2">
      <c r="A70" s="4" t="s">
        <v>143</v>
      </c>
      <c r="B70" s="13">
        <v>0</v>
      </c>
      <c r="C70" s="11">
        <v>0</v>
      </c>
      <c r="D70" s="11">
        <v>0</v>
      </c>
      <c r="E70" s="11">
        <v>0</v>
      </c>
      <c r="F70" s="11">
        <v>0</v>
      </c>
      <c r="G70" s="11">
        <v>26007</v>
      </c>
      <c r="H70" s="4" t="s">
        <v>66</v>
      </c>
    </row>
    <row r="71" spans="1:8" x14ac:dyDescent="0.2">
      <c r="A71" s="4" t="s">
        <v>144</v>
      </c>
      <c r="B71" s="13">
        <v>475091</v>
      </c>
      <c r="C71" s="11">
        <v>0</v>
      </c>
      <c r="D71" s="11">
        <v>3312</v>
      </c>
      <c r="E71" s="11">
        <v>1433814</v>
      </c>
      <c r="F71" s="11">
        <v>16528</v>
      </c>
      <c r="G71" s="11">
        <v>3494</v>
      </c>
      <c r="H71" s="4" t="s">
        <v>67</v>
      </c>
    </row>
    <row r="72" spans="1:8" x14ac:dyDescent="0.2">
      <c r="A72" s="4" t="s">
        <v>145</v>
      </c>
      <c r="B72" s="13">
        <v>4525172</v>
      </c>
      <c r="C72" s="11">
        <v>1992845</v>
      </c>
      <c r="D72" s="11">
        <v>851366</v>
      </c>
      <c r="E72" s="11">
        <v>2819052</v>
      </c>
      <c r="F72" s="11">
        <v>95250</v>
      </c>
      <c r="G72" s="11">
        <v>987816</v>
      </c>
      <c r="H72" s="4" t="s">
        <v>68</v>
      </c>
    </row>
    <row r="73" spans="1:8" x14ac:dyDescent="0.2">
      <c r="A73" s="4" t="s">
        <v>146</v>
      </c>
      <c r="B73" s="13">
        <v>13130930</v>
      </c>
      <c r="C73" s="11">
        <v>4569869</v>
      </c>
      <c r="D73" s="11">
        <v>1706378</v>
      </c>
      <c r="E73" s="11">
        <v>2620684</v>
      </c>
      <c r="F73" s="11">
        <v>0</v>
      </c>
      <c r="G73" s="11">
        <v>577838</v>
      </c>
      <c r="H73" s="4" t="s">
        <v>69</v>
      </c>
    </row>
    <row r="74" spans="1:8" x14ac:dyDescent="0.2">
      <c r="A74" s="4" t="s">
        <v>147</v>
      </c>
      <c r="B74" s="13">
        <v>1127693</v>
      </c>
      <c r="C74" s="11">
        <v>578230</v>
      </c>
      <c r="D74" s="11">
        <v>215175</v>
      </c>
      <c r="E74" s="11">
        <v>467744</v>
      </c>
      <c r="F74" s="11">
        <v>0</v>
      </c>
      <c r="G74" s="11">
        <v>0</v>
      </c>
      <c r="H74" s="4" t="s">
        <v>70</v>
      </c>
    </row>
    <row r="75" spans="1:8" x14ac:dyDescent="0.2">
      <c r="A75" s="4" t="s">
        <v>148</v>
      </c>
      <c r="B75" s="13">
        <v>1018487</v>
      </c>
      <c r="C75" s="11">
        <v>35582</v>
      </c>
      <c r="D75" s="11">
        <v>35000</v>
      </c>
      <c r="E75" s="11">
        <v>2446916</v>
      </c>
      <c r="F75" s="11">
        <v>0</v>
      </c>
      <c r="G75" s="11">
        <v>0</v>
      </c>
      <c r="H75" s="4" t="s">
        <v>71</v>
      </c>
    </row>
    <row r="76" spans="1:8" x14ac:dyDescent="0.2">
      <c r="A76" s="4" t="s">
        <v>149</v>
      </c>
      <c r="B76" s="13">
        <v>5171166</v>
      </c>
      <c r="C76" s="11">
        <v>3998157</v>
      </c>
      <c r="D76" s="11">
        <v>1101532</v>
      </c>
      <c r="E76" s="11">
        <v>396814</v>
      </c>
      <c r="F76" s="11">
        <v>-96301</v>
      </c>
      <c r="G76" s="11">
        <v>-2228088</v>
      </c>
      <c r="H76" s="4" t="s">
        <v>72</v>
      </c>
    </row>
    <row r="77" spans="1:8" x14ac:dyDescent="0.2">
      <c r="A77" s="4" t="s">
        <v>150</v>
      </c>
      <c r="B77" s="13">
        <v>0</v>
      </c>
      <c r="C77" s="11">
        <v>170985</v>
      </c>
      <c r="D77" s="11">
        <v>0</v>
      </c>
      <c r="E77" s="11">
        <v>0</v>
      </c>
      <c r="F77" s="11">
        <v>0</v>
      </c>
      <c r="G77" s="11">
        <v>0</v>
      </c>
      <c r="H77" s="4" t="s">
        <v>73</v>
      </c>
    </row>
    <row r="78" spans="1:8" x14ac:dyDescent="0.2">
      <c r="A78" s="4" t="s">
        <v>151</v>
      </c>
      <c r="B78" s="13">
        <v>2427193</v>
      </c>
      <c r="C78" s="11">
        <v>33090</v>
      </c>
      <c r="D78" s="11">
        <v>235959</v>
      </c>
      <c r="E78" s="11">
        <v>1319326</v>
      </c>
      <c r="F78" s="11">
        <v>0</v>
      </c>
      <c r="G78" s="11">
        <v>0</v>
      </c>
      <c r="H78" s="4" t="s">
        <v>74</v>
      </c>
    </row>
    <row r="79" spans="1:8" x14ac:dyDescent="0.2">
      <c r="A79" s="4" t="s">
        <v>152</v>
      </c>
      <c r="B79" s="13">
        <v>-2427193</v>
      </c>
      <c r="C79" s="11">
        <v>137895</v>
      </c>
      <c r="D79" s="11">
        <v>-235959</v>
      </c>
      <c r="E79" s="11">
        <v>-1319326</v>
      </c>
      <c r="F79" s="11">
        <v>0</v>
      </c>
      <c r="G79" s="11">
        <v>0</v>
      </c>
      <c r="H79" s="4" t="s">
        <v>75</v>
      </c>
    </row>
    <row r="80" spans="1:8" x14ac:dyDescent="0.2">
      <c r="A80" s="4" t="s">
        <v>153</v>
      </c>
      <c r="B80" s="13">
        <v>-174077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4" t="s">
        <v>76</v>
      </c>
    </row>
    <row r="81" spans="1:8" x14ac:dyDescent="0.2">
      <c r="A81" s="4" t="s">
        <v>154</v>
      </c>
      <c r="B81" s="13">
        <v>2569896</v>
      </c>
      <c r="C81" s="11">
        <v>4136052</v>
      </c>
      <c r="D81" s="11">
        <v>865573</v>
      </c>
      <c r="E81" s="11">
        <v>-922512</v>
      </c>
      <c r="F81" s="11">
        <v>-96301</v>
      </c>
      <c r="G81" s="11">
        <v>-2228088</v>
      </c>
      <c r="H81" s="4" t="s">
        <v>77</v>
      </c>
    </row>
    <row r="82" spans="1:8" x14ac:dyDescent="0.2">
      <c r="A82" s="4" t="s">
        <v>155</v>
      </c>
      <c r="B82" s="13">
        <v>368115</v>
      </c>
      <c r="C82" s="11">
        <v>607358</v>
      </c>
      <c r="D82" s="11">
        <v>164459</v>
      </c>
      <c r="E82" s="11">
        <v>-1140733</v>
      </c>
      <c r="F82" s="11">
        <v>0</v>
      </c>
      <c r="G82" s="11">
        <v>0</v>
      </c>
      <c r="H82" s="4" t="s">
        <v>78</v>
      </c>
    </row>
    <row r="83" spans="1:8" x14ac:dyDescent="0.2">
      <c r="A83" s="4" t="s">
        <v>156</v>
      </c>
      <c r="B83" s="13">
        <v>2201781</v>
      </c>
      <c r="C83" s="11">
        <v>3528694</v>
      </c>
      <c r="D83" s="11">
        <v>701114</v>
      </c>
      <c r="E83" s="11">
        <v>218221</v>
      </c>
      <c r="F83" s="11">
        <v>-96301</v>
      </c>
      <c r="G83" s="11">
        <v>-2228088</v>
      </c>
      <c r="H83" s="4" t="s">
        <v>79</v>
      </c>
    </row>
    <row r="84" spans="1:8" x14ac:dyDescent="0.2">
      <c r="A84" s="4" t="s">
        <v>157</v>
      </c>
      <c r="B84" s="13">
        <v>2201781</v>
      </c>
      <c r="C84" s="11">
        <v>3528694</v>
      </c>
      <c r="D84" s="11">
        <v>701114</v>
      </c>
      <c r="E84" s="11">
        <v>218221</v>
      </c>
      <c r="F84" s="11">
        <v>-96301</v>
      </c>
      <c r="G84" s="11">
        <v>-2228088</v>
      </c>
      <c r="H84" s="4" t="s">
        <v>80</v>
      </c>
    </row>
    <row r="85" spans="1:8" x14ac:dyDescent="0.2">
      <c r="A85" s="1" t="s">
        <v>158</v>
      </c>
      <c r="B85" s="13">
        <v>2322952</v>
      </c>
      <c r="C85" s="11">
        <v>3528694</v>
      </c>
      <c r="D85" s="11">
        <v>701114</v>
      </c>
      <c r="E85" s="11">
        <v>219219</v>
      </c>
      <c r="F85" s="11">
        <v>-96301</v>
      </c>
      <c r="G85" s="11">
        <v>-2228088</v>
      </c>
      <c r="H85" s="4" t="s">
        <v>81</v>
      </c>
    </row>
    <row r="86" spans="1:8" x14ac:dyDescent="0.2">
      <c r="A86" s="1" t="s">
        <v>159</v>
      </c>
      <c r="B86" s="13">
        <v>-121171</v>
      </c>
      <c r="C86" s="11">
        <v>0</v>
      </c>
      <c r="D86" s="11">
        <v>0</v>
      </c>
      <c r="E86" s="11">
        <v>-998</v>
      </c>
      <c r="F86" s="11">
        <v>0</v>
      </c>
      <c r="G86" s="11">
        <v>0</v>
      </c>
      <c r="H86" s="4" t="s">
        <v>82</v>
      </c>
    </row>
    <row r="87" spans="1:8" x14ac:dyDescent="0.2">
      <c r="B87" s="14"/>
      <c r="C87" s="12"/>
      <c r="D87" s="12"/>
      <c r="E87" s="12"/>
      <c r="F87" s="12"/>
      <c r="G87" s="12"/>
    </row>
    <row r="88" spans="1:8" x14ac:dyDescent="0.2">
      <c r="A88" s="7" t="s">
        <v>170</v>
      </c>
      <c r="B88" s="14"/>
      <c r="C88" s="12"/>
      <c r="D88" s="12"/>
      <c r="E88" s="12"/>
      <c r="F88" s="12"/>
      <c r="G88" s="12"/>
      <c r="H88" s="7" t="s">
        <v>171</v>
      </c>
    </row>
    <row r="89" spans="1:8" x14ac:dyDescent="0.2">
      <c r="A89" s="1" t="s">
        <v>160</v>
      </c>
      <c r="B89" s="13">
        <v>6753719</v>
      </c>
      <c r="C89" s="11">
        <v>3109882</v>
      </c>
      <c r="D89" s="11">
        <v>2107436</v>
      </c>
      <c r="E89" s="11">
        <v>-5589432</v>
      </c>
      <c r="F89" s="11">
        <v>13412</v>
      </c>
      <c r="G89" s="11">
        <v>-3680949</v>
      </c>
      <c r="H89" s="4" t="s">
        <v>83</v>
      </c>
    </row>
    <row r="90" spans="1:8" x14ac:dyDescent="0.2">
      <c r="A90" s="1" t="s">
        <v>161</v>
      </c>
      <c r="B90" s="13">
        <v>-1208350</v>
      </c>
      <c r="C90" s="11">
        <v>-875426</v>
      </c>
      <c r="D90" s="11">
        <v>-1963410</v>
      </c>
      <c r="E90" s="11">
        <v>-282612</v>
      </c>
      <c r="F90" s="11">
        <v>0</v>
      </c>
      <c r="G90" s="11">
        <v>-671405</v>
      </c>
      <c r="H90" s="4" t="s">
        <v>84</v>
      </c>
    </row>
    <row r="91" spans="1:8" x14ac:dyDescent="0.2">
      <c r="A91" s="1" t="s">
        <v>162</v>
      </c>
      <c r="B91" s="13">
        <v>-2903931</v>
      </c>
      <c r="C91" s="11">
        <v>-3334550</v>
      </c>
      <c r="D91" s="11">
        <v>-307236</v>
      </c>
      <c r="E91" s="11">
        <v>-1999456</v>
      </c>
      <c r="F91" s="11">
        <v>3906</v>
      </c>
      <c r="G91" s="11">
        <v>4312367</v>
      </c>
      <c r="H91" s="4" t="s">
        <v>85</v>
      </c>
    </row>
    <row r="92" spans="1:8" x14ac:dyDescent="0.2">
      <c r="A92" s="1" t="s">
        <v>163</v>
      </c>
      <c r="B92" s="13">
        <v>0</v>
      </c>
      <c r="C92" s="11">
        <v>0</v>
      </c>
      <c r="D92" s="11">
        <v>0</v>
      </c>
      <c r="E92" s="11">
        <v>0</v>
      </c>
      <c r="F92" s="11">
        <v>0</v>
      </c>
      <c r="G92" s="11">
        <v>0</v>
      </c>
      <c r="H92" s="4" t="s">
        <v>86</v>
      </c>
    </row>
    <row r="93" spans="1:8" x14ac:dyDescent="0.2">
      <c r="A93" s="1" t="s">
        <v>164</v>
      </c>
      <c r="B93" s="13">
        <v>-4637068</v>
      </c>
      <c r="C93" s="11">
        <v>7728429</v>
      </c>
      <c r="D93" s="11">
        <v>1662603</v>
      </c>
      <c r="E93" s="11">
        <v>10479516</v>
      </c>
      <c r="F93" s="11">
        <v>2291</v>
      </c>
      <c r="G93" s="11">
        <v>43323</v>
      </c>
      <c r="H93" s="4" t="s">
        <v>87</v>
      </c>
    </row>
    <row r="94" spans="1:8" x14ac:dyDescent="0.2">
      <c r="A94" s="1" t="s">
        <v>165</v>
      </c>
      <c r="B94" s="13">
        <v>-1995630</v>
      </c>
      <c r="C94" s="11">
        <v>6628335</v>
      </c>
      <c r="D94" s="11">
        <v>1499393</v>
      </c>
      <c r="E94" s="11">
        <v>2608016</v>
      </c>
      <c r="F94" s="11">
        <v>19609</v>
      </c>
      <c r="G94" s="11">
        <v>3336</v>
      </c>
      <c r="H94" s="4" t="s">
        <v>88</v>
      </c>
    </row>
    <row r="95" spans="1:8" x14ac:dyDescent="0.2">
      <c r="B95" s="3"/>
      <c r="C95" s="3"/>
      <c r="D95" s="3"/>
      <c r="E95" s="3"/>
      <c r="F95" s="2"/>
      <c r="H95" s="3"/>
    </row>
    <row r="96" spans="1:8" x14ac:dyDescent="0.2">
      <c r="B96" s="3"/>
      <c r="C96" s="3"/>
      <c r="D96" s="3"/>
      <c r="E96" s="3"/>
      <c r="F96" s="3"/>
      <c r="G96" s="3"/>
      <c r="H96" s="3"/>
    </row>
    <row r="97" spans="2:8" x14ac:dyDescent="0.2">
      <c r="B97" s="3"/>
      <c r="C97" s="3"/>
      <c r="D97" s="3"/>
      <c r="E97" s="3"/>
      <c r="F97" s="3"/>
      <c r="G97" s="3"/>
      <c r="H97" s="3"/>
    </row>
    <row r="98" spans="2:8" x14ac:dyDescent="0.2">
      <c r="B98" s="3"/>
      <c r="C98" s="3"/>
      <c r="D98" s="3"/>
      <c r="E98" s="3"/>
      <c r="F98" s="3"/>
      <c r="G98" s="3"/>
      <c r="H98" s="3"/>
    </row>
    <row r="99" spans="2:8" x14ac:dyDescent="0.2">
      <c r="B99" s="3"/>
      <c r="C99" s="3"/>
      <c r="D99" s="3"/>
      <c r="E99" s="3"/>
      <c r="F99" s="2"/>
      <c r="H99" s="3"/>
    </row>
    <row r="100" spans="2:8" x14ac:dyDescent="0.2">
      <c r="B100" s="3"/>
      <c r="C100" s="3"/>
      <c r="D100" s="3"/>
      <c r="E100" s="3"/>
      <c r="F100" s="2"/>
      <c r="H100" s="3"/>
    </row>
    <row r="101" spans="2:8" x14ac:dyDescent="0.2">
      <c r="B101" s="3"/>
      <c r="C101" s="3"/>
      <c r="D101" s="3"/>
      <c r="E101" s="3"/>
      <c r="F101" s="2"/>
      <c r="H101" s="3"/>
    </row>
    <row r="102" spans="2:8" x14ac:dyDescent="0.2">
      <c r="B102" s="3"/>
      <c r="C102" s="3"/>
      <c r="D102" s="3"/>
      <c r="E102" s="3"/>
      <c r="F102" s="2"/>
      <c r="H102" s="3"/>
    </row>
    <row r="103" spans="2:8" x14ac:dyDescent="0.2">
      <c r="B103" s="3"/>
      <c r="C103" s="3"/>
      <c r="D103" s="3"/>
      <c r="E103" s="3"/>
      <c r="F103" s="2"/>
      <c r="H103" s="3"/>
    </row>
    <row r="104" spans="2:8" x14ac:dyDescent="0.2">
      <c r="B104" s="3"/>
      <c r="C104" s="3"/>
      <c r="D104" s="3"/>
      <c r="E104" s="3"/>
      <c r="F104" s="2"/>
      <c r="H104" s="3"/>
    </row>
    <row r="105" spans="2:8" x14ac:dyDescent="0.2">
      <c r="B105" s="3"/>
      <c r="C105" s="3"/>
      <c r="D105" s="3"/>
      <c r="E105" s="3"/>
      <c r="F105" s="2"/>
      <c r="H105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4C2C9-8E52-4FBF-9CFD-AFE6E885D5D6}">
  <dimension ref="B3:V38"/>
  <sheetViews>
    <sheetView topLeftCell="C13" workbookViewId="0">
      <selection activeCell="F20" sqref="F20"/>
    </sheetView>
  </sheetViews>
  <sheetFormatPr defaultRowHeight="12.75" x14ac:dyDescent="0.2"/>
  <cols>
    <col min="2" max="2" width="47.28515625" customWidth="1"/>
    <col min="3" max="3" width="16.7109375" customWidth="1"/>
    <col min="4" max="4" width="16.85546875" customWidth="1"/>
    <col min="5" max="5" width="17.5703125" customWidth="1"/>
    <col min="6" max="6" width="15" customWidth="1"/>
    <col min="7" max="8" width="21.42578125" customWidth="1"/>
    <col min="9" max="9" width="38.42578125" bestFit="1" customWidth="1"/>
  </cols>
  <sheetData>
    <row r="3" spans="2:22" ht="38.25" x14ac:dyDescent="0.2">
      <c r="B3" s="16"/>
      <c r="C3" s="5" t="s">
        <v>4</v>
      </c>
      <c r="D3" s="6" t="s">
        <v>1</v>
      </c>
      <c r="E3" s="6" t="s">
        <v>5</v>
      </c>
      <c r="F3" s="6" t="s">
        <v>0</v>
      </c>
      <c r="G3" s="6" t="s">
        <v>3</v>
      </c>
      <c r="H3" s="6" t="s">
        <v>2</v>
      </c>
      <c r="I3" s="16"/>
    </row>
    <row r="4" spans="2:22" ht="76.5" x14ac:dyDescent="0.2">
      <c r="B4" s="17" t="s">
        <v>174</v>
      </c>
      <c r="C4" s="5" t="s">
        <v>6</v>
      </c>
      <c r="D4" s="6" t="s">
        <v>7</v>
      </c>
      <c r="E4" s="6" t="s">
        <v>8</v>
      </c>
      <c r="F4" s="6" t="s">
        <v>11</v>
      </c>
      <c r="G4" s="6" t="s">
        <v>9</v>
      </c>
      <c r="H4" s="6" t="s">
        <v>10</v>
      </c>
      <c r="I4" s="17" t="s">
        <v>175</v>
      </c>
    </row>
    <row r="5" spans="2:22" ht="15" x14ac:dyDescent="0.2">
      <c r="B5" s="18"/>
      <c r="C5" s="5">
        <v>141012</v>
      </c>
      <c r="D5" s="6">
        <v>141210</v>
      </c>
      <c r="E5" s="6">
        <v>141219</v>
      </c>
      <c r="F5" s="6">
        <v>141204</v>
      </c>
      <c r="G5" s="6">
        <v>141023</v>
      </c>
      <c r="H5" s="6">
        <v>141073</v>
      </c>
      <c r="I5" s="18"/>
    </row>
    <row r="6" spans="2:22" ht="14.25" x14ac:dyDescent="0.2">
      <c r="B6" s="19" t="s">
        <v>176</v>
      </c>
      <c r="C6" s="20">
        <v>1</v>
      </c>
      <c r="D6" s="20">
        <v>1</v>
      </c>
      <c r="E6" s="20">
        <v>1</v>
      </c>
      <c r="F6" s="20">
        <v>1</v>
      </c>
      <c r="G6" s="20">
        <v>1</v>
      </c>
      <c r="H6" s="20">
        <v>1</v>
      </c>
      <c r="I6" s="21" t="s">
        <v>177</v>
      </c>
    </row>
    <row r="7" spans="2:22" ht="14.25" x14ac:dyDescent="0.2">
      <c r="B7" s="19" t="s">
        <v>178</v>
      </c>
      <c r="C7" s="30">
        <v>1.07</v>
      </c>
      <c r="D7" s="30">
        <v>2.95</v>
      </c>
      <c r="E7" s="30">
        <v>1.39</v>
      </c>
      <c r="F7" s="30" t="s">
        <v>187</v>
      </c>
      <c r="G7" s="30" t="s">
        <v>187</v>
      </c>
      <c r="H7" s="30" t="s">
        <v>187</v>
      </c>
      <c r="I7" s="22" t="s">
        <v>179</v>
      </c>
      <c r="Q7" s="32"/>
      <c r="R7" s="32"/>
      <c r="S7" s="32"/>
      <c r="T7" s="32"/>
      <c r="U7" s="32"/>
      <c r="V7" s="32"/>
    </row>
    <row r="8" spans="2:22" ht="14.25" x14ac:dyDescent="0.2">
      <c r="B8" s="19" t="s">
        <v>180</v>
      </c>
      <c r="C8" s="23">
        <v>3546785.51</v>
      </c>
      <c r="D8" s="23">
        <v>1029449.48</v>
      </c>
      <c r="E8" s="23">
        <v>49839.19</v>
      </c>
      <c r="F8" s="23" t="s">
        <v>187</v>
      </c>
      <c r="G8" s="23" t="s">
        <v>187</v>
      </c>
      <c r="H8" s="23" t="s">
        <v>187</v>
      </c>
      <c r="I8" s="22" t="s">
        <v>181</v>
      </c>
      <c r="Q8" s="32"/>
      <c r="R8" s="32"/>
      <c r="S8" s="32"/>
      <c r="T8" s="32"/>
      <c r="U8" s="32"/>
      <c r="V8" s="32"/>
    </row>
    <row r="9" spans="2:22" ht="14.25" x14ac:dyDescent="0.2">
      <c r="B9" s="19" t="s">
        <v>182</v>
      </c>
      <c r="C9" s="23">
        <v>3320970</v>
      </c>
      <c r="D9" s="23">
        <v>312032</v>
      </c>
      <c r="E9" s="23">
        <v>36144</v>
      </c>
      <c r="F9" s="23" t="s">
        <v>187</v>
      </c>
      <c r="G9" s="23" t="s">
        <v>187</v>
      </c>
      <c r="H9" s="23" t="s">
        <v>187</v>
      </c>
      <c r="I9" s="22" t="s">
        <v>183</v>
      </c>
      <c r="Q9" s="32"/>
      <c r="R9" s="32"/>
      <c r="S9" s="32"/>
      <c r="T9" s="32"/>
      <c r="U9" s="32"/>
      <c r="V9" s="32"/>
    </row>
    <row r="10" spans="2:22" ht="14.25" x14ac:dyDescent="0.2">
      <c r="B10" s="19" t="s">
        <v>184</v>
      </c>
      <c r="C10" s="23">
        <v>4877</v>
      </c>
      <c r="D10" s="23">
        <v>839</v>
      </c>
      <c r="E10" s="23">
        <v>82</v>
      </c>
      <c r="F10" s="23" t="s">
        <v>187</v>
      </c>
      <c r="G10" s="23" t="s">
        <v>187</v>
      </c>
      <c r="H10" s="23" t="s">
        <v>187</v>
      </c>
      <c r="I10" s="22" t="s">
        <v>185</v>
      </c>
      <c r="Q10" s="32"/>
      <c r="R10" s="32"/>
      <c r="S10" s="32"/>
      <c r="T10" s="32"/>
      <c r="U10" s="32"/>
      <c r="V10" s="32"/>
    </row>
    <row r="11" spans="2:22" ht="14.25" x14ac:dyDescent="0.2">
      <c r="B11" s="19" t="s">
        <v>186</v>
      </c>
      <c r="C11" s="23">
        <v>35000000</v>
      </c>
      <c r="D11" s="23">
        <v>9500000</v>
      </c>
      <c r="E11" s="23">
        <v>7500000</v>
      </c>
      <c r="F11" s="23">
        <v>69756944</v>
      </c>
      <c r="G11" s="23">
        <v>5000000</v>
      </c>
      <c r="H11" s="23">
        <v>6250583</v>
      </c>
      <c r="I11" s="22" t="s">
        <v>188</v>
      </c>
      <c r="J11" s="12"/>
      <c r="K11" s="12"/>
      <c r="L11" s="12"/>
      <c r="M11" s="12"/>
      <c r="N11" s="12"/>
      <c r="O11" s="12"/>
      <c r="Q11" s="32"/>
      <c r="R11" s="32"/>
      <c r="S11" s="32"/>
      <c r="T11" s="32"/>
      <c r="U11" s="32"/>
      <c r="V11" s="32"/>
    </row>
    <row r="12" spans="2:22" ht="14.25" x14ac:dyDescent="0.2">
      <c r="B12" s="19" t="s">
        <v>189</v>
      </c>
      <c r="C12" s="23">
        <v>37450000</v>
      </c>
      <c r="D12" s="23">
        <v>28025000</v>
      </c>
      <c r="E12" s="23">
        <v>10425000</v>
      </c>
      <c r="F12" s="23" t="s">
        <v>187</v>
      </c>
      <c r="G12" s="23" t="s">
        <v>187</v>
      </c>
      <c r="H12" s="23" t="s">
        <v>187</v>
      </c>
      <c r="I12" s="22" t="s">
        <v>190</v>
      </c>
      <c r="Q12" s="32"/>
      <c r="R12" s="32"/>
      <c r="S12" s="32"/>
      <c r="T12" s="32"/>
      <c r="U12" s="32"/>
      <c r="V12" s="32"/>
    </row>
    <row r="13" spans="2:22" ht="14.25" x14ac:dyDescent="0.2">
      <c r="B13" s="19" t="s">
        <v>191</v>
      </c>
      <c r="C13" s="24">
        <v>44926</v>
      </c>
      <c r="D13" s="24">
        <v>44926</v>
      </c>
      <c r="E13" s="24">
        <v>44926</v>
      </c>
      <c r="F13" s="24">
        <v>44926</v>
      </c>
      <c r="G13" s="24">
        <v>44926</v>
      </c>
      <c r="H13" s="24">
        <v>44926</v>
      </c>
      <c r="I13" s="22" t="s">
        <v>192</v>
      </c>
    </row>
    <row r="16" spans="2:22" ht="15" x14ac:dyDescent="0.2">
      <c r="B16" s="25" t="s">
        <v>193</v>
      </c>
      <c r="C16" s="26"/>
      <c r="D16" s="26"/>
      <c r="E16" s="26"/>
      <c r="F16" s="26"/>
      <c r="G16" s="26"/>
      <c r="H16" s="26"/>
      <c r="I16" s="27" t="s">
        <v>194</v>
      </c>
    </row>
    <row r="17" spans="2:9" ht="14.25" x14ac:dyDescent="0.2">
      <c r="B17" s="28" t="s">
        <v>195</v>
      </c>
      <c r="C17" s="29">
        <f>+C9*100/C11</f>
        <v>9.488485714285714</v>
      </c>
      <c r="D17" s="29">
        <f>+D9*100/D11</f>
        <v>3.2845473684210527</v>
      </c>
      <c r="E17" s="29">
        <f>+E9*100/E11</f>
        <v>0.48192000000000002</v>
      </c>
      <c r="F17" s="29" t="s">
        <v>187</v>
      </c>
      <c r="G17" s="29" t="s">
        <v>187</v>
      </c>
      <c r="H17" s="29" t="s">
        <v>187</v>
      </c>
      <c r="I17" s="21" t="s">
        <v>196</v>
      </c>
    </row>
    <row r="18" spans="2:9" ht="14.25" x14ac:dyDescent="0.2">
      <c r="B18" s="19" t="s">
        <v>197</v>
      </c>
      <c r="C18" s="30">
        <f>+'Annual Financial Data'!B85/'Financial Ratios'!C11</f>
        <v>6.6370057142857139E-2</v>
      </c>
      <c r="D18" s="30">
        <f>+'Annual Financial Data'!C85/'Financial Ratios'!D11</f>
        <v>0.37144147368421054</v>
      </c>
      <c r="E18" s="30">
        <f>+'Annual Financial Data'!D85/'Financial Ratios'!E11</f>
        <v>9.3481866666666663E-2</v>
      </c>
      <c r="F18" s="30">
        <f>+'Annual Financial Data'!E85/'Financial Ratios'!F11</f>
        <v>3.1426118667125095E-3</v>
      </c>
      <c r="G18" s="30">
        <f>+'Annual Financial Data'!F85/'Financial Ratios'!G11</f>
        <v>-1.9260200000000002E-2</v>
      </c>
      <c r="H18" s="30">
        <f>+'Annual Financial Data'!G85/'Financial Ratios'!H11</f>
        <v>-0.35646082933383971</v>
      </c>
      <c r="I18" s="22" t="s">
        <v>198</v>
      </c>
    </row>
    <row r="19" spans="2:9" ht="14.25" x14ac:dyDescent="0.2">
      <c r="B19" s="19" t="s">
        <v>199</v>
      </c>
      <c r="C19" s="30">
        <f>+'Annual Financial Data'!B46/'Financial Ratios'!C11</f>
        <v>1.2416898285714286</v>
      </c>
      <c r="D19" s="30">
        <f>+'Annual Financial Data'!C46/'Financial Ratios'!D11</f>
        <v>3.0915653684210525</v>
      </c>
      <c r="E19" s="30">
        <f>+'Annual Financial Data'!D46/'Financial Ratios'!E11</f>
        <v>1.6513515999999999</v>
      </c>
      <c r="F19" s="30">
        <f>+'Annual Financial Data'!E46/'Financial Ratios'!F11</f>
        <v>3.0510324534859211E-2</v>
      </c>
      <c r="G19" s="30">
        <f>+'Annual Financial Data'!F46/'Financial Ratios'!G11</f>
        <v>-0.2766362</v>
      </c>
      <c r="H19" s="30">
        <f>+'Annual Financial Data'!G46/'Financial Ratios'!H11</f>
        <v>-2.2661295754332036</v>
      </c>
      <c r="I19" s="22" t="s">
        <v>200</v>
      </c>
    </row>
    <row r="20" spans="2:9" ht="14.25" x14ac:dyDescent="0.2">
      <c r="B20" s="19" t="s">
        <v>201</v>
      </c>
      <c r="C20" s="30">
        <f>+C12/'Annual Financial Data'!B85</f>
        <v>16.12172787039939</v>
      </c>
      <c r="D20" s="30">
        <f>+D12/'Annual Financial Data'!C85</f>
        <v>7.9420318112026713</v>
      </c>
      <c r="E20" s="30">
        <f>+E12/'Annual Financial Data'!D85</f>
        <v>14.86919388287782</v>
      </c>
      <c r="F20" s="30" t="s">
        <v>187</v>
      </c>
      <c r="G20" s="30" t="s">
        <v>187</v>
      </c>
      <c r="H20" s="30" t="s">
        <v>187</v>
      </c>
      <c r="I20" s="22" t="s">
        <v>202</v>
      </c>
    </row>
    <row r="21" spans="2:9" ht="14.25" x14ac:dyDescent="0.2">
      <c r="B21" s="19" t="s">
        <v>203</v>
      </c>
      <c r="C21" s="30">
        <f>+C12/'Annual Financial Data'!B46</f>
        <v>0.86172889185300106</v>
      </c>
      <c r="D21" s="30">
        <f>+D12/'Annual Financial Data'!C46</f>
        <v>0.95420916217166907</v>
      </c>
      <c r="E21" s="30">
        <f>+E12/'Annual Financial Data'!D46</f>
        <v>0.84173473414141486</v>
      </c>
      <c r="F21" s="30" t="s">
        <v>187</v>
      </c>
      <c r="G21" s="30" t="s">
        <v>187</v>
      </c>
      <c r="H21" s="30" t="s">
        <v>187</v>
      </c>
      <c r="I21" s="22" t="s">
        <v>204</v>
      </c>
    </row>
    <row r="22" spans="2:9" x14ac:dyDescent="0.2">
      <c r="C22" s="31"/>
      <c r="D22" s="31"/>
      <c r="E22" s="31"/>
      <c r="F22" s="31"/>
      <c r="G22" s="31"/>
      <c r="H22" s="31"/>
    </row>
    <row r="23" spans="2:9" ht="14.25" x14ac:dyDescent="0.2">
      <c r="B23" s="19" t="s">
        <v>205</v>
      </c>
      <c r="C23" s="30">
        <f>+'Annual Financial Data'!B69*100/'Annual Financial Data'!B67</f>
        <v>40.587645471735286</v>
      </c>
      <c r="D23" s="30">
        <f>+'Annual Financial Data'!C69*100/'Annual Financial Data'!C67</f>
        <v>65.325968291307717</v>
      </c>
      <c r="E23" s="30">
        <f>+'Annual Financial Data'!D69*100/'Annual Financial Data'!D67</f>
        <v>46.416436394990058</v>
      </c>
      <c r="F23" s="30">
        <f>+'Annual Financial Data'!E69*100/'Annual Financial Data'!E67</f>
        <v>43.142713821689263</v>
      </c>
      <c r="G23" s="30">
        <f>+'Annual Financial Data'!F69*100/'Annual Financial Data'!F67</f>
        <v>-13.404962711037228</v>
      </c>
      <c r="H23" s="30">
        <f>+'Annual Financial Data'!G69*100/'Annual Financial Data'!G67</f>
        <v>-29.734683265793738</v>
      </c>
      <c r="I23" s="22" t="s">
        <v>206</v>
      </c>
    </row>
    <row r="24" spans="2:9" ht="14.25" x14ac:dyDescent="0.2">
      <c r="B24" s="19" t="s">
        <v>207</v>
      </c>
      <c r="C24" s="30">
        <f>+('Annual Financial Data'!B81+'Annual Financial Data'!B77)*100/'Annual Financial Data'!B67</f>
        <v>4.2576744125016477</v>
      </c>
      <c r="D24" s="30">
        <f>+('Annual Financial Data'!C81+'Annual Financial Data'!C77)*100/'Annual Financial Data'!C67</f>
        <v>25.17846479327325</v>
      </c>
      <c r="E24" s="30">
        <f>+('Annual Financial Data'!D81+'Annual Financial Data'!D77)*100/'Annual Financial Data'!D67</f>
        <v>10.285556683907236</v>
      </c>
      <c r="F24" s="30">
        <f>+('Annual Financial Data'!E81+'Annual Financial Data'!E77)*100/'Annual Financial Data'!E67</f>
        <v>-5.4390484283034848</v>
      </c>
      <c r="G24" s="30">
        <f>+('Annual Financial Data'!F81+'Annual Financial Data'!F77)*100/'Annual Financial Data'!F67</f>
        <v>-73.434854885692928</v>
      </c>
      <c r="H24" s="30">
        <f>+('Annual Financial Data'!G81+'Annual Financial Data'!G77)*100/'Annual Financial Data'!G67</f>
        <v>-95.748142482047939</v>
      </c>
      <c r="I24" s="22" t="s">
        <v>208</v>
      </c>
    </row>
    <row r="25" spans="2:9" ht="14.25" x14ac:dyDescent="0.2">
      <c r="B25" s="19" t="s">
        <v>209</v>
      </c>
      <c r="C25" s="30">
        <f>+'Annual Financial Data'!B84*100/'Annual Financial Data'!B67</f>
        <v>3.6477999987673781</v>
      </c>
      <c r="D25" s="30">
        <f>+'Annual Financial Data'!C84*100/'Annual Financial Data'!C67</f>
        <v>20.628357185051943</v>
      </c>
      <c r="E25" s="30">
        <f>+'Annual Financial Data'!D84*100/'Annual Financial Data'!D67</f>
        <v>8.331299369181961</v>
      </c>
      <c r="F25" s="30">
        <f>+'Annual Financial Data'!E84*100/'Annual Financial Data'!E67</f>
        <v>1.286611542259412</v>
      </c>
      <c r="G25" s="30">
        <f>+'Annual Financial Data'!F84*100/'Annual Financial Data'!F67</f>
        <v>-73.434854885692928</v>
      </c>
      <c r="H25" s="30">
        <f>+'Annual Financial Data'!G84*100/'Annual Financial Data'!G67</f>
        <v>-95.748142482047939</v>
      </c>
      <c r="I25" s="22" t="s">
        <v>224</v>
      </c>
    </row>
    <row r="26" spans="2:9" ht="14.25" x14ac:dyDescent="0.2">
      <c r="B26" s="19" t="s">
        <v>210</v>
      </c>
      <c r="C26" s="30">
        <f>+'Annual Financial Data'!B84*100/'Annual Financial Data'!B34</f>
        <v>2.0389495131815547</v>
      </c>
      <c r="D26" s="30">
        <f>+'Annual Financial Data'!C84*100/'Annual Financial Data'!C34</f>
        <v>10.374184814269084</v>
      </c>
      <c r="E26" s="30">
        <f>+'Annual Financial Data'!D84*100/'Annual Financial Data'!D34</f>
        <v>4.4316526826828744</v>
      </c>
      <c r="F26" s="30">
        <f>+'Annual Financial Data'!E84*100/'Annual Financial Data'!E34</f>
        <v>0.45612295757783305</v>
      </c>
      <c r="G26" s="30">
        <f>+'Annual Financial Data'!F84*100/'Annual Financial Data'!F34</f>
        <v>-1.6182243440588173</v>
      </c>
      <c r="H26" s="30">
        <f>+'Annual Financial Data'!G84*100/'Annual Financial Data'!G34</f>
        <v>-24.707165671081881</v>
      </c>
      <c r="I26" s="22" t="s">
        <v>211</v>
      </c>
    </row>
    <row r="27" spans="2:9" ht="14.25" x14ac:dyDescent="0.2">
      <c r="B27" s="19" t="s">
        <v>212</v>
      </c>
      <c r="C27" s="30">
        <f>+'Annual Financial Data'!B85*100/'Annual Financial Data'!B46</f>
        <v>5.345139793825668</v>
      </c>
      <c r="D27" s="30">
        <f>+'Annual Financial Data'!C85*100/'Annual Financial Data'!C46</f>
        <v>12.014673132204088</v>
      </c>
      <c r="E27" s="30">
        <f>+'Annual Financial Data'!D85*100/'Annual Financial Data'!D46</f>
        <v>5.6609305169575439</v>
      </c>
      <c r="F27" s="30">
        <f>+'Annual Financial Data'!E85*100/'Annual Financial Data'!E46</f>
        <v>10.300158764689492</v>
      </c>
      <c r="G27" s="30">
        <f>+'Annual Financial Data'!F85*100/'Annual Financial Data'!F46</f>
        <v>6.9622847624425148</v>
      </c>
      <c r="H27" s="30">
        <f>+'Annual Financial Data'!G85*100/'Annual Financial Data'!G46</f>
        <v>15.729940299892034</v>
      </c>
      <c r="I27" s="22" t="s">
        <v>213</v>
      </c>
    </row>
    <row r="28" spans="2:9" x14ac:dyDescent="0.2">
      <c r="C28" s="31"/>
      <c r="D28" s="31"/>
      <c r="E28" s="31"/>
      <c r="F28" s="31"/>
      <c r="G28" s="31"/>
      <c r="H28" s="31"/>
    </row>
    <row r="29" spans="2:9" ht="14.25" x14ac:dyDescent="0.2">
      <c r="B29" s="19" t="s">
        <v>214</v>
      </c>
      <c r="C29" s="30">
        <f>+'Annual Financial Data'!B63*100/'Annual Financial Data'!B34</f>
        <v>59.278939442250909</v>
      </c>
      <c r="D29" s="30">
        <f>+'Annual Financial Data'!C63*100/'Annual Financial Data'!C34</f>
        <v>13.654040354521545</v>
      </c>
      <c r="E29" s="30">
        <f>+'Annual Financial Data'!D63*100/'Annual Financial Data'!D34</f>
        <v>21.715119636114917</v>
      </c>
      <c r="F29" s="30">
        <f>+'Annual Financial Data'!E63*100/'Annual Financial Data'!E34</f>
        <v>95.231131129168574</v>
      </c>
      <c r="G29" s="30">
        <f>+'Annual Financial Data'!F63*100/'Annual Financial Data'!F34</f>
        <v>123.2427198724792</v>
      </c>
      <c r="H29" s="30">
        <f>+'Annual Financial Data'!G63*100/'Annual Financial Data'!G34</f>
        <v>257.07094369106704</v>
      </c>
      <c r="I29" s="22" t="s">
        <v>215</v>
      </c>
    </row>
    <row r="30" spans="2:9" ht="14.25" x14ac:dyDescent="0.2">
      <c r="B30" s="19" t="s">
        <v>216</v>
      </c>
      <c r="C30" s="30">
        <f>+('Annual Financial Data'!B46+'Annual Financial Data'!B47)*100/'Annual Financial Data'!B34</f>
        <v>40.721060557749091</v>
      </c>
      <c r="D30" s="30">
        <f>+('Annual Financial Data'!C46+'Annual Financial Data'!C47)*100/'Annual Financial Data'!C34</f>
        <v>86.345959645478459</v>
      </c>
      <c r="E30" s="30">
        <f>+('Annual Financial Data'!D46+'Annual Financial Data'!D47)*100/'Annual Financial Data'!D34</f>
        <v>78.28488036388508</v>
      </c>
      <c r="F30" s="30">
        <f>+('Annual Financial Data'!E46+'Annual Financial Data'!E47)*100/'Annual Financial Data'!E34</f>
        <v>4.7688688708314277</v>
      </c>
      <c r="G30" s="30">
        <f>+('Annual Financial Data'!F46+'Annual Financial Data'!F47)*100/'Annual Financial Data'!F34</f>
        <v>-23.242719872479196</v>
      </c>
      <c r="H30" s="30">
        <f>+('Annual Financial Data'!G46+'Annual Financial Data'!G47)*100/'Annual Financial Data'!G34</f>
        <v>-157.07094369106707</v>
      </c>
      <c r="I30" s="22" t="s">
        <v>217</v>
      </c>
    </row>
    <row r="31" spans="2:9" ht="14.25" x14ac:dyDescent="0.2">
      <c r="B31" s="19" t="s">
        <v>218</v>
      </c>
      <c r="C31" s="30" t="s">
        <v>187</v>
      </c>
      <c r="D31" s="30">
        <f>+('Annual Financial Data'!C81+'Annual Financial Data'!C77)/'Annual Financial Data'!C77</f>
        <v>25.189560487762083</v>
      </c>
      <c r="E31" s="30" t="s">
        <v>187</v>
      </c>
      <c r="F31" s="30" t="s">
        <v>187</v>
      </c>
      <c r="G31" s="30" t="s">
        <v>187</v>
      </c>
      <c r="H31" s="30" t="s">
        <v>187</v>
      </c>
      <c r="I31" s="22" t="s">
        <v>225</v>
      </c>
    </row>
    <row r="32" spans="2:9" x14ac:dyDescent="0.2">
      <c r="C32" s="31"/>
      <c r="D32" s="31"/>
      <c r="E32" s="31"/>
      <c r="F32" s="31"/>
      <c r="G32" s="31"/>
      <c r="H32" s="31"/>
    </row>
    <row r="33" spans="2:9" ht="14.25" x14ac:dyDescent="0.2">
      <c r="B33" s="19" t="s">
        <v>219</v>
      </c>
      <c r="C33" s="30">
        <f>+'Annual Financial Data'!B67/'Annual Financial Data'!B34</f>
        <v>0.55895320847374652</v>
      </c>
      <c r="D33" s="30">
        <f>+'Annual Financial Data'!C67/'Annual Financial Data'!C34</f>
        <v>0.50290891907701674</v>
      </c>
      <c r="E33" s="30">
        <f>+'Annual Financial Data'!D67/'Annual Financial Data'!D34</f>
        <v>0.53192815265717819</v>
      </c>
      <c r="F33" s="30">
        <f>+'Annual Financial Data'!E67/'Annual Financial Data'!E34</f>
        <v>0.35451489637411293</v>
      </c>
      <c r="G33" s="30">
        <f>+'Annual Financial Data'!F67/'Annual Financial Data'!F34</f>
        <v>2.2036189035543264E-2</v>
      </c>
      <c r="H33" s="30">
        <f>+'Annual Financial Data'!G67/'Annual Financial Data'!G34</f>
        <v>0.2580432897245426</v>
      </c>
      <c r="I33" s="22" t="s">
        <v>226</v>
      </c>
    </row>
    <row r="34" spans="2:9" ht="14.25" x14ac:dyDescent="0.2">
      <c r="B34" s="19" t="s">
        <v>220</v>
      </c>
      <c r="C34" s="30">
        <f>+'Annual Financial Data'!B67/('Annual Financial Data'!B14+'Annual Financial Data'!B15)</f>
        <v>1.8643588156830124</v>
      </c>
      <c r="D34" s="30">
        <f>+'Annual Financial Data'!C67/('Annual Financial Data'!C14+'Annual Financial Data'!C15)</f>
        <v>1.2507801822306805</v>
      </c>
      <c r="E34" s="30">
        <f>+'Annual Financial Data'!D67/('Annual Financial Data'!D14+'Annual Financial Data'!D15)</f>
        <v>3.6749514507142322</v>
      </c>
      <c r="F34" s="30">
        <f>+'Annual Financial Data'!E67/('Annual Financial Data'!E14+'Annual Financial Data'!E15)</f>
        <v>4.3386881031406483</v>
      </c>
      <c r="G34" s="30">
        <f>+'Annual Financial Data'!F67/('Annual Financial Data'!F14+'Annual Financial Data'!F15)</f>
        <v>2.9194041599806229E-2</v>
      </c>
      <c r="H34" s="30">
        <f>+'Annual Financial Data'!G67/('Annual Financial Data'!G14+'Annual Financial Data'!G15)</f>
        <v>0.39508471376337195</v>
      </c>
      <c r="I34" s="22" t="s">
        <v>227</v>
      </c>
    </row>
    <row r="35" spans="2:9" ht="14.25" x14ac:dyDescent="0.2">
      <c r="B35" s="19" t="s">
        <v>221</v>
      </c>
      <c r="C35" s="30">
        <f>+'Annual Financial Data'!B67/'Financial Ratios'!C38</f>
        <v>8.4221816269942273</v>
      </c>
      <c r="D35" s="30">
        <f>+'Annual Financial Data'!C67/'Financial Ratios'!D38</f>
        <v>1.100478725922815</v>
      </c>
      <c r="E35" s="30">
        <f>+'Annual Financial Data'!D67/'Financial Ratios'!E38</f>
        <v>1.4125388554594533</v>
      </c>
      <c r="F35" s="30">
        <f>+'Annual Financial Data'!E67/'Financial Ratios'!F38</f>
        <v>1.0035184573907041</v>
      </c>
      <c r="G35" s="30">
        <f>+'Annual Financial Data'!F67/'Financial Ratios'!G38</f>
        <v>-5.0166599720739849E-2</v>
      </c>
      <c r="H35" s="30">
        <f>+'Annual Financial Data'!G67/'Financial Ratios'!H38</f>
        <v>-0.27212552554807096</v>
      </c>
      <c r="I35" s="22" t="s">
        <v>228</v>
      </c>
    </row>
    <row r="36" spans="2:9" x14ac:dyDescent="0.2">
      <c r="C36" s="31"/>
      <c r="D36" s="31"/>
      <c r="E36" s="31"/>
      <c r="F36" s="31"/>
      <c r="G36" s="31"/>
      <c r="H36" s="31"/>
    </row>
    <row r="37" spans="2:9" ht="14.25" x14ac:dyDescent="0.2">
      <c r="B37" s="19" t="s">
        <v>222</v>
      </c>
      <c r="C37" s="30">
        <f>+'Annual Financial Data'!B33/'Annual Financial Data'!B62</f>
        <v>1.1174710976064555</v>
      </c>
      <c r="D37" s="30">
        <f>+'Annual Financial Data'!C33/'Annual Financial Data'!C62</f>
        <v>4.3670677469581065</v>
      </c>
      <c r="E37" s="30">
        <f>+'Annual Financial Data'!D33/'Annual Financial Data'!D62</f>
        <v>2.734164720785734</v>
      </c>
      <c r="F37" s="30">
        <f>+'Annual Financial Data'!E33/'Annual Financial Data'!E62</f>
        <v>2.3531846206145945</v>
      </c>
      <c r="G37" s="30">
        <f>+'Annual Financial Data'!F33/'Annual Financial Data'!F62</f>
        <v>6.3169951482162937E-2</v>
      </c>
      <c r="H37" s="30">
        <f>+'Annual Financial Data'!G33/'Annual Financial Data'!G62</f>
        <v>0.26123119279307172</v>
      </c>
      <c r="I37" s="22" t="s">
        <v>229</v>
      </c>
    </row>
    <row r="38" spans="2:9" ht="14.25" x14ac:dyDescent="0.2">
      <c r="B38" s="19" t="s">
        <v>223</v>
      </c>
      <c r="C38" s="30">
        <f>+'Annual Financial Data'!B33-'Annual Financial Data'!B62</f>
        <v>7166688</v>
      </c>
      <c r="D38" s="30">
        <f>+'Annual Financial Data'!C33-'Annual Financial Data'!C62</f>
        <v>15544176</v>
      </c>
      <c r="E38" s="30">
        <f>+'Annual Financial Data'!D33-'Annual Financial Data'!D62</f>
        <v>5957657</v>
      </c>
      <c r="F38" s="30">
        <f>+'Annual Financial Data'!E33-'Annual Financial Data'!E62</f>
        <v>16901441</v>
      </c>
      <c r="G38" s="30">
        <f>+'Annual Financial Data'!F33-'Annual Financial Data'!F62</f>
        <v>-2614050</v>
      </c>
      <c r="H38" s="30">
        <f>+'Annual Financial Data'!G33-'Annual Financial Data'!G62</f>
        <v>-8551311</v>
      </c>
      <c r="I38" s="22" t="s">
        <v>230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Nagham Malahmeh</cp:lastModifiedBy>
  <dcterms:created xsi:type="dcterms:W3CDTF">2023-07-17T12:35:46Z</dcterms:created>
  <dcterms:modified xsi:type="dcterms:W3CDTF">2023-09-07T06:55:04Z</dcterms:modified>
</cp:coreProperties>
</file>